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3905" yWindow="75" windowWidth="13935" windowHeight="11130" tabRatio="900"/>
  </bookViews>
  <sheets>
    <sheet name="3 Д" sheetId="13" r:id="rId1"/>
    <sheet name="4 Ассигн." sheetId="48" r:id="rId2"/>
    <sheet name="5 Ц ст" sheetId="44" r:id="rId3"/>
    <sheet name="6 Вед " sheetId="38" r:id="rId4"/>
    <sheet name="7 ЦП " sheetId="42" r:id="rId5"/>
    <sheet name="8 И" sheetId="14" r:id="rId6"/>
    <sheet name="9 заим" sheetId="15" r:id="rId7"/>
  </sheets>
  <definedNames>
    <definedName name="_xlnm._FilterDatabase" localSheetId="0" hidden="1">'3 Д'!$A$8:$L$88</definedName>
    <definedName name="_xlnm._FilterDatabase" localSheetId="1" hidden="1">'4 Ассигн.'!$A$8:$I$283</definedName>
    <definedName name="_xlnm._FilterDatabase" localSheetId="2" hidden="1">'5 Ц ст'!$A$8:$H$463</definedName>
    <definedName name="_xlnm.Print_Titles" localSheetId="0">'3 Д'!$8:$8</definedName>
    <definedName name="_xlnm.Print_Titles" localSheetId="1">'4 Ассигн.'!$8:$8</definedName>
    <definedName name="_xlnm.Print_Titles" localSheetId="2">'5 Ц ст'!$8:$8</definedName>
    <definedName name="_xlnm.Print_Titles" localSheetId="3">'6 Вед '!$8:$8</definedName>
    <definedName name="_xlnm.Print_Titles" localSheetId="4">'7 ЦП '!$7:$7</definedName>
    <definedName name="_xlnm.Print_Area" localSheetId="0">'3 Д'!$A$1:$D$88</definedName>
    <definedName name="_xlnm.Print_Area" localSheetId="1">'4 Ассигн.'!$A$1:$F$337</definedName>
    <definedName name="_xlnm.Print_Area" localSheetId="2">'5 Ц ст'!$A$1:$F$463</definedName>
    <definedName name="_xlnm.Print_Area" localSheetId="3">'6 Вед '!$A$1:$G$338</definedName>
    <definedName name="_xlnm.Print_Area" localSheetId="4">'7 ЦП '!$A$1:$D$19</definedName>
    <definedName name="_xlnm.Print_Area" localSheetId="5">'8 И'!$A$1:$D$32</definedName>
    <definedName name="_xlnm.Print_Area" localSheetId="6">'9 заим'!$A$1:$C$17</definedName>
  </definedNames>
  <calcPr calcId="144525"/>
</workbook>
</file>

<file path=xl/calcChain.xml><?xml version="1.0" encoding="utf-8"?>
<calcChain xmlns="http://schemas.openxmlformats.org/spreadsheetml/2006/main">
  <c r="C23" i="14" l="1"/>
  <c r="C10" i="14"/>
  <c r="C79" i="13"/>
  <c r="C37" i="13"/>
  <c r="C31" i="13"/>
  <c r="C28" i="13"/>
  <c r="C26" i="13"/>
  <c r="C23" i="13"/>
  <c r="C20" i="13"/>
  <c r="C18" i="13"/>
  <c r="C11" i="13"/>
  <c r="C87" i="13" l="1"/>
  <c r="C76" i="13"/>
  <c r="C74" i="13"/>
  <c r="C71" i="13"/>
  <c r="C62" i="13"/>
  <c r="C81" i="13" l="1"/>
  <c r="C68" i="13" l="1"/>
  <c r="C64" i="13"/>
  <c r="C52" i="13"/>
  <c r="C51" i="13" s="1"/>
  <c r="C50" i="13" s="1"/>
  <c r="C53" i="13"/>
  <c r="C47" i="13"/>
  <c r="C48" i="13"/>
  <c r="C44" i="13"/>
  <c r="C41" i="13"/>
  <c r="C35" i="13"/>
  <c r="C12" i="13"/>
  <c r="C66" i="13" l="1"/>
  <c r="C43" i="13" l="1"/>
  <c r="C42" i="13" s="1"/>
  <c r="C83" i="13" l="1"/>
  <c r="C82" i="13" s="1"/>
  <c r="C86" i="13"/>
  <c r="C85" i="13" s="1"/>
  <c r="C69" i="13" l="1"/>
  <c r="B13" i="15" l="1"/>
  <c r="B12" i="15" s="1"/>
  <c r="B11" i="15" s="1"/>
  <c r="C65" i="13" l="1"/>
  <c r="C70" i="13"/>
  <c r="C63" i="13"/>
  <c r="C40" i="13" l="1"/>
  <c r="C39" i="13" s="1"/>
  <c r="C38" i="13" s="1"/>
  <c r="C46" i="13"/>
  <c r="C45" i="13" s="1"/>
  <c r="C75" i="13" l="1"/>
  <c r="C78" i="13" l="1"/>
  <c r="C80" i="13" l="1"/>
  <c r="C77" i="13" s="1"/>
  <c r="C34" i="13" l="1"/>
  <c r="C73" i="13" l="1"/>
  <c r="C61" i="13"/>
  <c r="C60" i="13" s="1"/>
  <c r="C36" i="13"/>
  <c r="C27" i="13"/>
  <c r="C25" i="13"/>
  <c r="C22" i="13"/>
  <c r="C30" i="13"/>
  <c r="C29" i="13" s="1"/>
  <c r="C19" i="13"/>
  <c r="C17" i="13"/>
  <c r="C10" i="13"/>
  <c r="C26" i="14"/>
  <c r="C25" i="14" s="1"/>
  <c r="C24" i="14" s="1"/>
  <c r="C11" i="14"/>
  <c r="C17" i="14"/>
  <c r="B17" i="15" s="1"/>
  <c r="C15" i="14"/>
  <c r="C9" i="14"/>
  <c r="C30" i="14"/>
  <c r="C29" i="14" s="1"/>
  <c r="C28" i="14" s="1"/>
  <c r="J16" i="15"/>
  <c r="J28" i="15"/>
  <c r="C8" i="14" l="1"/>
  <c r="C16" i="13"/>
  <c r="C15" i="13" s="1"/>
  <c r="C33" i="13"/>
  <c r="C32" i="13" s="1"/>
  <c r="C72" i="13"/>
  <c r="C59" i="13" s="1"/>
  <c r="C58" i="13" s="1"/>
  <c r="C24" i="13"/>
  <c r="C21" i="13" s="1"/>
  <c r="C14" i="14"/>
  <c r="C13" i="14" s="1"/>
  <c r="B16" i="15"/>
  <c r="B15" i="15"/>
  <c r="B14" i="15"/>
  <c r="C9" i="13" l="1"/>
  <c r="C88" i="13" s="1"/>
  <c r="C22" i="14" l="1"/>
  <c r="C21" i="14" s="1"/>
  <c r="C20" i="14" s="1"/>
  <c r="C19" i="14" s="1"/>
  <c r="C32" i="14" s="1"/>
</calcChain>
</file>

<file path=xl/comments1.xml><?xml version="1.0" encoding="utf-8"?>
<comments xmlns="http://schemas.openxmlformats.org/spreadsheetml/2006/main">
  <authors>
    <author>Lena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<sst xmlns="http://schemas.openxmlformats.org/spreadsheetml/2006/main" count="5112" uniqueCount="871">
  <si>
    <t xml:space="preserve">      Налог, взимаемый в связи с применением упрощенной системы налогообложения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</si>
  <si>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</si>
  <si>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</si>
  <si>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</si>
  <si>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</si>
  <si>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</si>
  <si>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</si>
  <si>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</si>
  <si>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</si>
  <si>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</si>
  <si>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>100</t>
  </si>
  <si>
    <t>120</t>
  </si>
  <si>
    <t>Уменьшение прочих остатков средств бюджетов</t>
  </si>
  <si>
    <t xml:space="preserve">    ОБЩЕГОСУДАРСТВЕННЫЕ ВОПРОСЫ</t>
  </si>
  <si>
    <t>0400</t>
  </si>
  <si>
    <t>00011100000000000000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</si>
  <si>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</si>
  <si>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</si>
  <si>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</si>
  <si>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</si>
  <si>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</si>
  <si>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</si>
  <si>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</si>
  <si>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</si>
  <si>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</si>
  <si>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</si>
  <si>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</si>
  <si>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</si>
  <si>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</si>
  <si>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</si>
  <si>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1101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</si>
  <si>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</si>
  <si>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</si>
  <si>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</si>
  <si>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>0801</t>
  </si>
  <si>
    <t xml:space="preserve">      НАЦИОНАЛЬНАЯ ЭКОНОМИКА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</si>
  <si>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</si>
  <si>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</si>
  <si>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</si>
  <si>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</si>
  <si>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</si>
  <si>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</si>
  <si>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</si>
  <si>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</si>
  <si>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Другие общегосударственные вопросы</t>
  </si>
  <si>
    <t>Сумма</t>
  </si>
  <si>
    <t xml:space="preserve">Наименование 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</si>
  <si>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</si>
  <si>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</si>
  <si>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</si>
  <si>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</si>
  <si>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</si>
  <si>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</si>
  <si>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</si>
  <si>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0409</t>
  </si>
  <si>
    <t>Код бюджетной классификации Российской Федерации</t>
  </si>
  <si>
    <t xml:space="preserve">      Благоустройство</t>
  </si>
  <si>
    <t>00010601000000000110</t>
  </si>
  <si>
    <t xml:space="preserve">      Налог на имущество физических лиц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</si>
  <si>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</si>
  <si>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</si>
  <si>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</si>
  <si>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</si>
  <si>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</si>
  <si>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</si>
  <si>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</si>
  <si>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</si>
  <si>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</si>
  <si>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</si>
  <si>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 xml:space="preserve">        Культура</t>
  </si>
  <si>
    <t>0100</t>
  </si>
  <si>
    <t>муниципальных  внутренних заимствований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</si>
  <si>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</si>
  <si>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</si>
  <si>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</si>
  <si>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</si>
  <si>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</si>
  <si>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</si>
  <si>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</si>
  <si>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</si>
  <si>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</si>
  <si>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</si>
  <si>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</si>
  <si>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</si>
  <si>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</si>
  <si>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</si>
  <si>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</si>
  <si>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</si>
  <si>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</si>
  <si>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</si>
  <si>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1100</t>
  </si>
  <si>
    <t>Исполнение государственных и муниципальных гарантий в валюте Российской Федерации</t>
  </si>
  <si>
    <t>Приложение 9 изложить в следующей редакции: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</si>
  <si>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</si>
  <si>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</si>
  <si>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</si>
  <si>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</si>
  <si>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</si>
  <si>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</si>
  <si>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</si>
  <si>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</si>
  <si>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</si>
  <si>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</si>
  <si>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</si>
  <si>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</si>
  <si>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</si>
  <si>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</si>
  <si>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</si>
  <si>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</si>
  <si>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</si>
  <si>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</si>
  <si>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</si>
  <si>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</si>
  <si>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</si>
  <si>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</si>
  <si>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</si>
  <si>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>0111</t>
  </si>
  <si>
    <t>0103</t>
  </si>
  <si>
    <t xml:space="preserve">      ОБЩЕГОСУДАРСТВЕННЫЕ ВОПРОСЫ</t>
  </si>
  <si>
    <t>Виды заимствований</t>
  </si>
  <si>
    <t>Внутренние заимствования (привлечение/погашение)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</si>
  <si>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</si>
  <si>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</si>
  <si>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</si>
  <si>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</si>
  <si>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</si>
  <si>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</si>
  <si>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</si>
  <si>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</si>
  <si>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 xml:space="preserve">  БЕЗВОЗМЕЗДНЫЕ ПОСТУПЛЕНИЯ</t>
  </si>
  <si>
    <t>0000000000</t>
  </si>
  <si>
    <t>0100000000</t>
  </si>
  <si>
    <t>0110000000</t>
  </si>
  <si>
    <t>0200000000</t>
  </si>
  <si>
    <t>0300000000</t>
  </si>
  <si>
    <t>0600000000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</si>
  <si>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</si>
  <si>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</si>
  <si>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</si>
  <si>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</si>
  <si>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</si>
  <si>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</si>
  <si>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</si>
  <si>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</si>
  <si>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</si>
  <si>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</si>
  <si>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</si>
  <si>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</si>
  <si>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</si>
  <si>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</si>
  <si>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</si>
  <si>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</si>
  <si>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</si>
  <si>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</si>
  <si>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</si>
  <si>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</si>
  <si>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</si>
  <si>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ШТРАФЫ, САНКЦИИ, ВОЗМЕЩЕНИЕ УЩЕРБА</t>
  </si>
  <si>
    <t>00011600000000000000</t>
  </si>
  <si>
    <t>00011690000000000140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</si>
  <si>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</si>
  <si>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</si>
  <si>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</si>
  <si>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</si>
  <si>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</si>
  <si>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</si>
  <si>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</si>
  <si>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</si>
  <si>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</si>
  <si>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</si>
  <si>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</si>
  <si>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</si>
  <si>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</si>
  <si>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</si>
  <si>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001 01 02 00 00 10 0000 710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</si>
  <si>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</si>
  <si>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</si>
  <si>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</si>
  <si>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</si>
  <si>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</si>
  <si>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001 01 05 02 01 10 0000 510</t>
  </si>
  <si>
    <t>000 01 05 00 00 00 0000 600</t>
  </si>
  <si>
    <t>000 01 05 02 00 00 0000 600</t>
  </si>
  <si>
    <t>000 01 05 02 01 00 0000 610</t>
  </si>
  <si>
    <t>001 01 05 02 01 10 0000 610</t>
  </si>
  <si>
    <t>Уменьшение прочих остатков денежных средств бюджетов сельских поселений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</si>
  <si>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</si>
  <si>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</si>
  <si>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</si>
  <si>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</si>
  <si>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</si>
  <si>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</si>
  <si>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</si>
  <si>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 xml:space="preserve">        БЕЗВОЗМЕЗДНЫЕ ПОСТУПЛЕНИЯ ОТ ДРУГИХ БЮДЖЕТОВ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</si>
  <si>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</si>
  <si>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</si>
  <si>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</si>
  <si>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</si>
  <si>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</si>
  <si>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</si>
  <si>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</si>
  <si>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</si>
  <si>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</si>
  <si>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</si>
  <si>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</si>
  <si>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</si>
  <si>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</si>
  <si>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</si>
  <si>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00010601030100000110</t>
  </si>
  <si>
    <t xml:space="preserve">00010606033100000110
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</si>
  <si>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</si>
  <si>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</si>
  <si>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</si>
  <si>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</si>
  <si>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</si>
  <si>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</si>
  <si>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</si>
  <si>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</si>
  <si>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</si>
  <si>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</si>
  <si>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</si>
  <si>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</si>
  <si>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</si>
  <si>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</si>
  <si>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</si>
  <si>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</si>
  <si>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</si>
  <si>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</si>
  <si>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1. Регулирование численности безнадзорных животных</t>
  </si>
  <si>
    <t>0510300000</t>
  </si>
  <si>
    <t>0520500000</t>
  </si>
  <si>
    <t>0640000000</t>
  </si>
  <si>
    <t>0710000000</t>
  </si>
  <si>
    <t>0710100000</t>
  </si>
  <si>
    <t>0610300000</t>
  </si>
  <si>
    <t>0640400000</t>
  </si>
  <si>
    <t>0810100000</t>
  </si>
  <si>
    <t xml:space="preserve">          Подпрограмма  2. “Искусство”</t>
  </si>
  <si>
    <t>0820100000</t>
  </si>
  <si>
    <t>1000100000</t>
  </si>
  <si>
    <t>0900200000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</si>
  <si>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</si>
  <si>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</si>
  <si>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</si>
  <si>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</si>
  <si>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</si>
  <si>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    Основное мероприятие 1. Регулирование численности безнадзорных животных</t>
  </si>
  <si>
    <t xml:space="preserve">      Подпрограмма  2. “Искусство”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</si>
  <si>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</si>
  <si>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</si>
  <si>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</si>
  <si>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</si>
  <si>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</si>
  <si>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</si>
  <si>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</si>
  <si>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Код целевой статьи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</si>
  <si>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</si>
  <si>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</si>
  <si>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</si>
  <si>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</si>
  <si>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</si>
  <si>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</si>
  <si>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</si>
  <si>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Резервные фонды местных администраций</t>
  </si>
  <si>
    <t xml:space="preserve">                  Резервные средства</t>
  </si>
  <si>
    <t xml:space="preserve">              Иные мероприятия, направленные на развитие межбюджетного взаимодействия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</si>
  <si>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</si>
  <si>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</si>
  <si>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</si>
  <si>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</si>
  <si>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</si>
  <si>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</si>
  <si>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</si>
  <si>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>0200270570</t>
  </si>
  <si>
    <t>02002S0570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</si>
  <si>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</si>
  <si>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</si>
  <si>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</si>
  <si>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</si>
  <si>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</si>
  <si>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</si>
  <si>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</si>
  <si>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</si>
  <si>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</si>
  <si>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</si>
  <si>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</si>
  <si>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</si>
  <si>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</si>
  <si>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</si>
  <si>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</si>
  <si>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</si>
  <si>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</si>
  <si>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</si>
  <si>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</si>
  <si>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</si>
  <si>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      НАЦИОНАЛЬНАЯ ЭКОНОМИКА</t>
  </si>
  <si>
    <t xml:space="preserve">                  Связь и информатика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</si>
  <si>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</si>
  <si>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</si>
  <si>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</si>
  <si>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</si>
  <si>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</si>
  <si>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</si>
  <si>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</si>
  <si>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</si>
  <si>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</si>
  <si>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Сельское хозяйство и рыболовство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</si>
  <si>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</si>
  <si>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</si>
  <si>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          ФИЗИЧЕСКАЯ КУЛЬТУРА И СПОРТ</t>
  </si>
  <si>
    <t xml:space="preserve">                  Физическая культура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</si>
  <si>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</si>
  <si>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</si>
  <si>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</si>
  <si>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</si>
  <si>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</si>
  <si>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</si>
  <si>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</si>
  <si>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</si>
  <si>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</si>
  <si>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</si>
  <si>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</si>
  <si>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</si>
  <si>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</si>
  <si>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</si>
  <si>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</si>
  <si>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</si>
  <si>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</si>
  <si>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</si>
  <si>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</si>
  <si>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</si>
  <si>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</si>
  <si>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</si>
  <si>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</si>
  <si>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</si>
  <si>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</si>
  <si>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</si>
  <si>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</si>
  <si>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</si>
  <si>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</si>
  <si>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</si>
  <si>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</si>
  <si>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</si>
  <si>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</si>
  <si>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</si>
  <si>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</si>
  <si>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</si>
  <si>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</si>
  <si>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</si>
  <si>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</si>
  <si>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</si>
  <si>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</si>
  <si>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</si>
  <si>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>1100175600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</si>
  <si>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</si>
  <si>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</si>
  <si>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0110200000</t>
  </si>
  <si>
    <t xml:space="preserve">              Исполнение судебных решений</t>
  </si>
  <si>
    <t xml:space="preserve">          Исполнение судебных решений</t>
  </si>
  <si>
    <t xml:space="preserve">                Исполнение судебных решений</t>
  </si>
  <si>
    <t>00011105035100000120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</si>
  <si>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</si>
  <si>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00011105030000000120
</t>
  </si>
  <si>
    <t xml:space="preserve">по кодам классификации доходов бюджетов </t>
  </si>
  <si>
    <t>финансируемых из бюджета сельского поселения Алакуртти Кандалакшского района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</si>
  <si>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</si>
  <si>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</si>
  <si>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</si>
  <si>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</si>
  <si>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</si>
  <si>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</si>
  <si>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</si>
  <si>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</si>
  <si>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</si>
  <si>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</si>
  <si>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</si>
  <si>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</si>
  <si>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</si>
  <si>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</si>
  <si>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</si>
  <si>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</si>
  <si>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</si>
  <si>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</si>
  <si>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</si>
  <si>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</si>
  <si>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</si>
  <si>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</si>
  <si>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</si>
  <si>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</si>
  <si>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</si>
  <si>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</si>
  <si>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Подпрограмма 1. “Благоустройство территорий сельского поселения Алакуртти Кандалакшского района”</t>
  </si>
  <si>
    <t>0640485020</t>
  </si>
  <si>
    <t xml:space="preserve">                  Расходы на выплаты персоналу казенных учреждений</t>
  </si>
  <si>
    <t>110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</si>
  <si>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</si>
  <si>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</si>
  <si>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</si>
  <si>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</si>
  <si>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</si>
  <si>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</si>
  <si>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</si>
  <si>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</si>
  <si>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</si>
  <si>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</si>
  <si>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</si>
  <si>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</si>
  <si>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</si>
  <si>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</si>
  <si>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</si>
  <si>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</si>
  <si>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</si>
  <si>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</si>
  <si>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</si>
  <si>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</si>
  <si>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</si>
  <si>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2. Обеспечение развития физической культуры и спорта</t>
  </si>
  <si>
    <t xml:space="preserve">              Расходы на обеспечение развития физической культуры и спорта</t>
  </si>
  <si>
    <t>0900290400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</si>
  <si>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</si>
  <si>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</si>
  <si>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</si>
  <si>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</si>
  <si>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</si>
  <si>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</si>
  <si>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</si>
  <si>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</si>
  <si>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</si>
  <si>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</si>
  <si>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</si>
  <si>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</si>
  <si>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</si>
  <si>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</si>
  <si>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</si>
  <si>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</si>
  <si>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Расходы на выплаты персоналу казенных учреждений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</si>
  <si>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</si>
  <si>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</si>
  <si>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</si>
  <si>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</si>
  <si>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</si>
  <si>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</si>
  <si>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1. Обеспечение развития творческого потенциала и организации досуга населения</t>
  </si>
  <si>
    <t xml:space="preserve">          Расходы на обеспечение развития творческого потенциала и организации досуга населения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</si>
  <si>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</si>
  <si>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</si>
  <si>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</si>
  <si>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</si>
  <si>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</si>
  <si>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</si>
  <si>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 xml:space="preserve">        Основное мероприятие 2. Доплаты к пенсиям муниципальных служащих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</si>
  <si>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</si>
  <si>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</si>
  <si>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</si>
  <si>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</si>
  <si>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</si>
  <si>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</si>
  <si>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</si>
  <si>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</si>
  <si>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</si>
  <si>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</si>
  <si>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</si>
  <si>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</si>
  <si>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</si>
  <si>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</si>
  <si>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</si>
  <si>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</si>
  <si>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</si>
  <si>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</si>
  <si>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    Расходы на выплаты персоналу казенных учреждений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</si>
  <si>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</si>
  <si>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</si>
  <si>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</si>
  <si>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</si>
  <si>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1. Обеспечение развития творческого потенциала и организации досуга населения</t>
  </si>
  <si>
    <t xml:space="preserve">                Расходы на обеспечение развития творческого потенциала и организации досуга населения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</si>
  <si>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</si>
  <si>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</si>
  <si>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</si>
  <si>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 xml:space="preserve">              Основное мероприятие 2. Доплаты к пенсиям муниципальных служащих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</si>
  <si>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</si>
  <si>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</si>
  <si>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</si>
  <si>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</si>
  <si>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</si>
  <si>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</si>
  <si>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</si>
  <si>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</si>
  <si>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</si>
  <si>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Администрация сельского поселения Алакуртти Кандалакшского района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</si>
  <si>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</si>
  <si>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</si>
  <si>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Приложение № 3 изложить в следующей редакции:</t>
  </si>
  <si>
    <t>Приложение № 4 изложить в следующей редакции:</t>
  </si>
  <si>
    <t>Приложение № 5 изложить в следующей редакции:</t>
  </si>
  <si>
    <t>Приложение № 6 изложить в следующей редакции:</t>
  </si>
  <si>
    <t>Приложение № 7 изложить в следующей редакции:</t>
  </si>
  <si>
    <t>Приложение № 8 изложить в следующей редакции: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</si>
  <si>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</si>
  <si>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</si>
  <si>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03102С1180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</si>
  <si>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</si>
  <si>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</si>
  <si>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</si>
  <si>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</si>
  <si>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</si>
  <si>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</si>
  <si>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</si>
  <si>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</si>
  <si>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</si>
  <si>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</si>
  <si>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</si>
  <si>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</si>
  <si>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</si>
  <si>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>07101S0850</t>
  </si>
  <si>
    <t>08101L5190</t>
  </si>
  <si>
    <t xml:space="preserve">          Исполнение иных обязательств</t>
  </si>
  <si>
    <t xml:space="preserve">        Основное мероприятие 3. Обеспечение деятельности МКУ "Многофункциональный центр Алакуртти"</t>
  </si>
  <si>
    <t xml:space="preserve">          Расходы на обеспечение деятельности МКУ "Многофункциональный центр Алакуртти"</t>
  </si>
  <si>
    <t xml:space="preserve">                Исполнение иных обязательств</t>
  </si>
  <si>
    <t xml:space="preserve">              Основное мероприятие 3. Обеспечение деятельности МКУ "Многофункциональный центр Алакуртти"</t>
  </si>
  <si>
    <t xml:space="preserve">                Расходы на обеспечение деятельности МКУ "Многофункциональный центр Алакуртти"</t>
  </si>
  <si>
    <t>00011402050100000410</t>
  </si>
  <si>
    <t>00011402052100000410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</si>
  <si>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</si>
  <si>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</si>
  <si>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</si>
  <si>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</si>
  <si>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</si>
  <si>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</si>
  <si>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</si>
  <si>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</si>
  <si>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00020220000000000000</t>
  </si>
  <si>
    <t>00020200000000000000</t>
  </si>
  <si>
    <t>00020000000000000000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</si>
  <si>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</si>
  <si>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</si>
  <si>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</si>
  <si>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</si>
  <si>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</si>
  <si>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</si>
  <si>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</si>
  <si>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</si>
  <si>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</si>
  <si>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</si>
  <si>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</si>
  <si>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</si>
  <si>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</si>
  <si>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</si>
  <si>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Основное мероприятие 3. Обустройство мест сбора мусора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</si>
  <si>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</si>
  <si>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</si>
  <si>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</si>
  <si>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</si>
  <si>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</si>
  <si>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</si>
  <si>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</si>
  <si>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</si>
  <si>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</si>
  <si>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</si>
  <si>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</si>
  <si>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</si>
  <si>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</si>
  <si>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</si>
  <si>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</si>
  <si>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</si>
  <si>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</si>
  <si>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</si>
  <si>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</si>
  <si>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</si>
  <si>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</si>
  <si>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</si>
  <si>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</si>
  <si>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</si>
  <si>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</si>
  <si>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</si>
  <si>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</si>
  <si>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</si>
  <si>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</si>
  <si>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</si>
  <si>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</si>
  <si>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    Основное мероприятие 3. Обустройство мест сбора мусора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</si>
  <si>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</si>
  <si>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</si>
  <si>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</si>
  <si>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</si>
  <si>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>на 2019 год</t>
  </si>
  <si>
    <t>00020210000000000150</t>
  </si>
  <si>
    <t>00020215001000000150</t>
  </si>
  <si>
    <t>00020215001100000150</t>
  </si>
  <si>
    <t xml:space="preserve">00020215002000000150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</si>
  <si>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</si>
  <si>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</si>
  <si>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</si>
  <si>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</si>
  <si>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</si>
  <si>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</si>
  <si>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</si>
  <si>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</si>
  <si>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</si>
  <si>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</si>
  <si>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</si>
  <si>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</si>
  <si>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  на 2019 год</t>
  </si>
  <si>
    <t xml:space="preserve">                  Исполнение судебных актов</t>
  </si>
  <si>
    <t>830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</si>
  <si>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</si>
  <si>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</si>
  <si>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</si>
  <si>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</si>
  <si>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</si>
  <si>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</si>
  <si>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</si>
  <si>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</si>
  <si>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</si>
  <si>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Расходы местного бюджета на оплату взносов на капитальный ремонт за муниципальный жилой фонд</t>
  </si>
  <si>
    <t>07108S0850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</si>
  <si>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</si>
  <si>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</si>
  <si>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</si>
  <si>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</si>
  <si>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</si>
  <si>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</si>
  <si>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</si>
  <si>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</si>
  <si>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</si>
  <si>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</si>
  <si>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</si>
  <si>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</si>
  <si>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</si>
  <si>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</si>
  <si>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Расходы на разработку проектной документации</t>
  </si>
  <si>
    <t>0820294140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</si>
  <si>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</si>
  <si>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</si>
  <si>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</si>
  <si>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</si>
  <si>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Исполнение судебных актов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</si>
  <si>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</si>
  <si>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</si>
  <si>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</si>
  <si>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</si>
  <si>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Основное мероприятие F2. Федеральный проект "Формирование комфортной городской среды"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</si>
  <si>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</si>
  <si>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</si>
  <si>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Расходы местного бюджета на оплату взносов на капитальный ремонт за муниципальный жилой фонд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</si>
  <si>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</si>
  <si>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</si>
  <si>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2. Разработка проектной документации на строительство здания дома культуры</t>
  </si>
  <si>
    <t xml:space="preserve">          Расходы на разработку проектной документации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</si>
  <si>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</si>
  <si>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</si>
  <si>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    Исполнение судебных актов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</si>
  <si>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</si>
  <si>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</si>
  <si>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</si>
  <si>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</si>
  <si>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      Расходы местного бюджета на оплату взносов на капитальный ремонт за муниципальный жилой фонд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</si>
  <si>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</si>
  <si>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</si>
  <si>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      Основное мероприятие F2. Федеральный проект "Формирование комфортной городской среды"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</si>
  <si>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</si>
  <si>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</si>
  <si>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2. Разработка проектной документации на строительство здания дома культуры</t>
  </si>
  <si>
    <t xml:space="preserve">                Расходы на разработку проектной документации</t>
  </si>
  <si>
    <t xml:space="preserve">                  Капитальные вложения в объекты государственной (муниципальной) собственности</t>
  </si>
  <si>
    <t xml:space="preserve">                    Бюджетные инвестиции</t>
  </si>
  <si>
    <t xml:space="preserve">на 2019 год  </t>
  </si>
  <si>
    <t>в 2019 году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</si>
  <si>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</si>
  <si>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</si>
  <si>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 xml:space="preserve">бюджета сельского поселения Алакуртти Кандалакшского района по главным распорядителям, разделам, </t>
  </si>
  <si>
    <t>подразделам, целевым статьям, группам и подгруппам видов расходов классификации расходов бюджетов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</si>
  <si>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</si>
  <si>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00011109040000000120
</t>
  </si>
  <si>
    <t xml:space="preserve">00020215002100000150
</t>
  </si>
  <si>
    <t>00020230024100000150</t>
  </si>
  <si>
    <t>00020230024000000150</t>
  </si>
  <si>
    <t xml:space="preserve">"Распределение доходов 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</si>
  <si>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</si>
  <si>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</si>
  <si>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</si>
  <si>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</si>
  <si>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</si>
  <si>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</si>
  <si>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</si>
  <si>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</si>
  <si>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</si>
  <si>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</si>
  <si>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</si>
  <si>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</si>
  <si>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</si>
  <si>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</si>
  <si>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</si>
  <si>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"Распределение бюджетных ассигнований</t>
  </si>
  <si>
    <t xml:space="preserve">"Ведомственная структура расходов </t>
  </si>
  <si>
    <t>"Перечень муниципальных программ,</t>
  </si>
  <si>
    <t xml:space="preserve">              Расходы местного бюджета на оплату взносов на капитальный ремонт за муниципальный жилищный фонд</t>
  </si>
  <si>
    <t xml:space="preserve">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</si>
  <si>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</si>
  <si>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</si>
  <si>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Расходы на благоустройство территории сельского поселения Алакуртти Кандалакшского района</t>
  </si>
  <si>
    <t>0610590360</t>
  </si>
  <si>
    <t>0610800000</t>
  </si>
  <si>
    <t xml:space="preserve">              Расходы на разработку генеральной схемы санитарной очистки территории с.п. Алакуртти</t>
  </si>
  <si>
    <t>0610890460</t>
  </si>
  <si>
    <t xml:space="preserve">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</si>
  <si>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Основное мероприятие 5. Благоустройство территории сельского поселения Алакуртти Кандалакшского района</t>
  </si>
  <si>
    <t xml:space="preserve">          Расходы на благоустройство территории сельского поселения Алакуртти Кандалакшского района</t>
  </si>
  <si>
    <t xml:space="preserve">          Расходы на разработку генеральной схемы санитарной очистки территории с.п. Алакуртти</t>
  </si>
  <si>
    <t xml:space="preserve">          Расходы местного бюджета на оплату взносов на капитальный ремонт за муниципальный жилищный фонд</t>
  </si>
  <si>
    <t xml:space="preserve">                Расходы местного бюджета на оплату взносов на капитальный ремонт за муниципальный жилищный фонд</t>
  </si>
  <si>
    <t xml:space="preserve">  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</si>
  <si>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</si>
  <si>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 xml:space="preserve">                Расходы на благоустройство территории сельского поселения Алакуртти Кандалакшского района</t>
  </si>
  <si>
    <t xml:space="preserve">                Расходы на разработку генеральной схемы санитарной очистки территории с.п. Алакуртти</t>
  </si>
  <si>
    <t xml:space="preserve">               Субсидии бюджетам сельских поселений на реализацию программ формирования современной городской среды</t>
  </si>
  <si>
    <t>наименование поменено решением от 21.02.2019</t>
  </si>
  <si>
    <t xml:space="preserve">              Субсидии бюджетам на реализацию программ формирования современной городской среды</t>
  </si>
  <si>
    <t>НАИМЕНОВАЯ И КОДЫ по НЕНАЛОГОВЫМ ДОХОДАМ сверены со 132н (в ред от 30.11.2018)</t>
  </si>
  <si>
    <t xml:space="preserve">            Основное мероприятие 1. Обеспечение бесперебойной работы уличного освещения</t>
  </si>
  <si>
    <t>0610100000</t>
  </si>
  <si>
    <t xml:space="preserve">              Расходы на обеспечение бесперебойной работы уличного освещения</t>
  </si>
  <si>
    <t>0610190350</t>
  </si>
  <si>
    <t xml:space="preserve">        Основное мероприятие 1. Обеспечение бесперебойной работы уличного освещения</t>
  </si>
  <si>
    <t xml:space="preserve">          Расходы на обеспечение бесперебойной работы уличного освещения</t>
  </si>
  <si>
    <t xml:space="preserve">              Основное мероприятие 1. Обеспечение бесперебойной работы уличного освещения</t>
  </si>
  <si>
    <t xml:space="preserve">                Расходы на обеспечение бесперебойной работы уличного освещения</t>
  </si>
  <si>
    <t xml:space="preserve">"Источники финансирования дефицита </t>
  </si>
  <si>
    <t>0820300000</t>
  </si>
  <si>
    <t xml:space="preserve">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</si>
  <si>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>08203S1090</t>
  </si>
  <si>
    <t xml:space="preserve">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</si>
  <si>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</si>
  <si>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Исполнение судебных решений МКУ "МЦ Алакуртти"</t>
  </si>
  <si>
    <t>0110291370</t>
  </si>
  <si>
    <t xml:space="preserve">          Исполнение судебных решений МКУ "МЦ Алакуртти"</t>
  </si>
  <si>
    <t xml:space="preserve">                Исполнение судебных решений МКУ "МЦ Алакуртти"</t>
  </si>
  <si>
    <t xml:space="preserve">      БЕЗВОЗМЕЗДНЫЕ ПОСТУПЛЕНИЯ ОТ НЕГОСУДАРСТВЕННЫХ ОРГАНИЗАЦИЙ</t>
  </si>
  <si>
    <t>00020400000000000000</t>
  </si>
  <si>
    <t xml:space="preserve">             Безвозмездные поступления от негосударственных организаций в бюджеты сельских поселений</t>
  </si>
  <si>
    <t xml:space="preserve">                Прочие безвозмездные поступления от негосударственных организаций в бюджеты сельских поселений</t>
  </si>
  <si>
    <t>00020405099100000150</t>
  </si>
  <si>
    <t>00020405000100000150</t>
  </si>
  <si>
    <t>00020705030100000150</t>
  </si>
  <si>
    <t>00020705000100000150</t>
  </si>
  <si>
    <t>00020700000000000000</t>
  </si>
  <si>
    <t xml:space="preserve">     ПРОЧИЕ БЕЗВОЗМЕЗДНЫЕ ПОСТУПЛЕНИЯ</t>
  </si>
  <si>
    <t xml:space="preserve">           Прочие безвозмездные поступления в бюджеты сельских поселений </t>
  </si>
  <si>
    <t xml:space="preserve">            Основное мероприятие 3. Приобретение 3 комплектов уличной новогодней ели</t>
  </si>
  <si>
    <t xml:space="preserve">              Субсидия бюджетам муниципальных образований на реализацию проектов по поддержке местных инициатив</t>
  </si>
  <si>
    <t>0820371090</t>
  </si>
  <si>
    <t xml:space="preserve">        Основное мероприятие 3. Приобретение 3 комплектов уличной новогодней ели</t>
  </si>
  <si>
    <t xml:space="preserve">          Субсидия бюджетам муниципальных образований на реализацию проектов по поддержке местных инициатив</t>
  </si>
  <si>
    <t xml:space="preserve">              Основное мероприятие 3. Приобретение 3 комплектов уличной новогодней ели</t>
  </si>
  <si>
    <t xml:space="preserve">                Субсидия бюджетам муниципальных образований на реализацию проектов по поддержке местных инициатив</t>
  </si>
  <si>
    <t xml:space="preserve">    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</si>
  <si>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05103S9100</t>
  </si>
  <si>
    <t xml:space="preserve">              Расходы за счет внебюджетных источников на реализацию проектов по поддержке местных инициатив</t>
  </si>
  <si>
    <t>0820391090</t>
  </si>
  <si>
    <t xml:space="preserve">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</si>
  <si>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Расходы за счет внебюджетных источников на реализацию проектов по поддержке местных инициатив</t>
  </si>
  <si>
    <t xml:space="preserve">      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</si>
  <si>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    Расходы за счет внебюджетных источников на реализацию проектов по поддержке местных инициатив</t>
  </si>
  <si>
    <t>00011302995100000130</t>
  </si>
  <si>
    <t xml:space="preserve">     Доходы от компенсации затрат государства</t>
  </si>
  <si>
    <t xml:space="preserve">        Прочие доходы от компенсации затрат государства</t>
  </si>
  <si>
    <t xml:space="preserve">          Прочие доходы от компенсации затрат бюджетов сельских поселений</t>
  </si>
  <si>
    <t>000 11302000000000130</t>
  </si>
  <si>
    <t>00011302990000000130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</si>
  <si>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видеонаблюдения, устройство несъемной (монолитной) искусственной неровности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</si>
  <si>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видеонаблюдения, устройство несъемной (монолитной) искусственной неровности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</si>
  <si>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видеонаблюдения, устройство несъемной (монолитной) искусственной неровности</t>
  </si>
  <si>
    <t xml:space="preserve">               Субсидии бюджетам сельских поселений на оснащение объектов спортивной инфраструктуры спортивно-технологическим оборудованием</t>
  </si>
  <si>
    <t>00020225228100000150</t>
  </si>
  <si>
    <t xml:space="preserve">            Субсидии бюджетам на оснащение объектов спортивной инфраструктуры спортивно-технологическим оборудованием</t>
  </si>
  <si>
    <t>00020225228000000150</t>
  </si>
  <si>
    <t xml:space="preserve">  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</si>
  <si>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0510349100</t>
  </si>
  <si>
    <t xml:space="preserve">            Основное мероприятие 12. Инженерные изыскания для разработки проектно-сметной документации, разработка проектно-сметной документации по выполнению капитального ремонта дорожного покрытия автоподъезда от трассы г.Кандалакша-КПП Салла до ул. Нижняя Набережная</t>
  </si>
  <si>
    <t>0511200000</t>
  </si>
  <si>
    <t xml:space="preserve">              Средства муниципального дорожного фонда</t>
  </si>
  <si>
    <t>0511290230</t>
  </si>
  <si>
    <t>0610600000</t>
  </si>
  <si>
    <t>0610690320</t>
  </si>
  <si>
    <t>0900400000</t>
  </si>
  <si>
    <t xml:space="preserve">              Субсидия на подготовку основания и установку комплекта спортивно технологического оборудования для создания малых спортивных площадок (спортивных площадок ГТО)</t>
  </si>
  <si>
    <t>0900471160</t>
  </si>
  <si>
    <t xml:space="preserve">              Средства местного бюджета на софинансирование к субсидии на подготовку основания и установку комплекта спортивно технологического оборудования для создания малых спортивных площадок (спортивных площадок ГТО)</t>
  </si>
  <si>
    <t>09004S1160</t>
  </si>
  <si>
    <t xml:space="preserve">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</si>
  <si>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Основное мероприятие 12. Инженерные изыскания для разработки проектно-сметной документации, разработка проектно-сметной документации по выполнению капитального ремонта дорожного покрытия автоподъезда от трассы г.Кандалакша-КПП Салла до ул. Нижняя Набережная</t>
  </si>
  <si>
    <t xml:space="preserve">          Средства муниципального дорожного фонда</t>
  </si>
  <si>
    <t xml:space="preserve">          Субсидия на подготовку основания и установку комплекта спортивно технологического оборудования для создания малых спортивных площадок (спортивных площадок ГТО)</t>
  </si>
  <si>
    <t xml:space="preserve">          Средства местного бюджета на софинансирование к субсидии на подготовку основания и установку комплекта спортивно технологического оборудования для создания малых спортивных площадок (спортивных площадок ГТО)</t>
  </si>
  <si>
    <t xml:space="preserve">    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</si>
  <si>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  Основное мероприятие 12. Инженерные изыскания для разработки проектно-сметной документации, разработка проектно-сметной документации по выполнению капитального ремонта дорожного покрытия автоподъезда от трассы г.Кандалакша-КПП Салла до ул. Нижняя Набережная</t>
  </si>
  <si>
    <t xml:space="preserve">                Средства муниципального дорожного фонда</t>
  </si>
  <si>
    <t xml:space="preserve">                Субсидия на подготовку основания и установку комплекта спортивно технологического оборудования для создания малых спортивных площадок (спортивных площадок ГТО)</t>
  </si>
  <si>
    <t xml:space="preserve">                Средства местного бюджета на софинансирование к субсидии на подготовку основания и установку комплекта спортивно технологического оборудования для создания малых спортивных площадок (спортивных площадок ГТО)</t>
  </si>
  <si>
    <t xml:space="preserve">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</si>
  <si>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</si>
  <si>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r>
      <t xml:space="preserve">5       </t>
    </r>
    <r>
      <rPr>
        <b/>
        <sz val="12"/>
        <color rgb="FF0070C0"/>
        <rFont val="Times New Roman"/>
        <family val="1"/>
        <charset val="204"/>
      </rPr>
      <t xml:space="preserve">  0,0 р. по РСД от 31.07.2019</t>
    </r>
  </si>
  <si>
    <t>00011690050100000140</t>
  </si>
  <si>
    <t xml:space="preserve">        Прочие поступления от денежных взысканий (штрафов) и иных сумм в возмещение ущерба, зачисляемые в бюджеты сельских поселений</t>
  </si>
  <si>
    <t>новое по РСД от 31.07.2019</t>
  </si>
  <si>
    <t>новое по решению 02.07.2019</t>
  </si>
  <si>
    <t>новое по решению 22.01.2019</t>
  </si>
  <si>
    <t>изменено по решению 02.07.2019</t>
  </si>
  <si>
    <t>новое по решению 12.04.2019</t>
  </si>
  <si>
    <t>изменена сумма по РСД от 31.07.2019</t>
  </si>
  <si>
    <t xml:space="preserve">      Прочие поступления от денежных взысканий (штрафов) и иных сумм в возмещение ущерба</t>
  </si>
  <si>
    <t>00011618050100000140</t>
  </si>
  <si>
    <t xml:space="preserve">        Денежные взыскания (штрафы) за нарушение бюджетного законодательства (в части бюджетов сельских поселений)</t>
  </si>
  <si>
    <t xml:space="preserve">       Денежные взыскания (штрафы) за нарушение бюджетного законодательства Российской Федерации</t>
  </si>
  <si>
    <t>00011618000000000140</t>
  </si>
  <si>
    <t xml:space="preserve">              Размещение в СМИ печатных материалов, посвященных 75-летию освобождения Заполярья от немецко-фашистских захватчиков и иным, значимым для сельского поселения Алакуртти, событиям</t>
  </si>
  <si>
    <t>0200190040</t>
  </si>
  <si>
    <t>0520590230</t>
  </si>
  <si>
    <t xml:space="preserve">            Основное мероприятие 6. Обустройство и содержание детских площадок на территории с.п. Алакуртти</t>
  </si>
  <si>
    <t xml:space="preserve">              Расходы на обустройство и содержание детских площадок на территории сельского поселения Алакуртти Кандалакшского района</t>
  </si>
  <si>
    <t xml:space="preserve">               Прочие безвозмездные поступления в бюджеты сельских поселений </t>
  </si>
  <si>
    <t xml:space="preserve">          Размещение в СМИ печатных материалов, посвященных 75-летию освобождения Заполярья от немецко-фашистских захватчиков и иным, значимым для сельского поселения Алакуртти, событиям</t>
  </si>
  <si>
    <t xml:space="preserve">        Основное мероприятие 6. Обустройство и содержание детских площадок на территории с.п. Алакуртти</t>
  </si>
  <si>
    <t xml:space="preserve">          Расходы на обустройство и содержание детских площадок на территории сельского поселения Алакуртти Кандалакшского района</t>
  </si>
  <si>
    <t xml:space="preserve">        Основное мероприятие 8. Разработка генеральной схемы санитарной очистки территории сельского поселения Алакуртти</t>
  </si>
  <si>
    <t xml:space="preserve">            Основное мероприятие 8. Разработка генеральной схемы санитарной очистки территории сельского поселения Алакуртти</t>
  </si>
  <si>
    <t xml:space="preserve">                Размещение в СМИ печатных материалов, посвященных 75-летию освобождения Заполярья от немецко-фашистских захватчиков и иным, значимым для сельского поселения Алакуртти, событиям</t>
  </si>
  <si>
    <t xml:space="preserve">              Основное мероприятие 6. Обустройство и содержание детских площадок на территории с.п. Алакуртти</t>
  </si>
  <si>
    <t xml:space="preserve">                Расходы на обустройство и содержание детских площадок на территории сельского поселения Алакуртти Кандалакшского района</t>
  </si>
  <si>
    <t xml:space="preserve">              Основное мероприятие 8. Разработка генеральной схемы санитарной очистки территории сельского поселения Алакуртти</t>
  </si>
  <si>
    <t>0110113060</t>
  </si>
  <si>
    <t xml:space="preserve">            Основное мероприятие 4. Подготовка основания для установки комплекта спортивного технологического оборудования для создания малых спортивных площадок (спортивных площадок ГТО)</t>
  </si>
  <si>
    <t xml:space="preserve">        Основное мероприятие 4. Подготовка основания для установки комплекта спортивного технологического оборудования для создания малых спортивных площадок (спортивных площадок ГТО)</t>
  </si>
  <si>
    <t xml:space="preserve">              Основное мероприятие 4. Подготовка основания для установки комплекта спортивного технологического оборудования для создания малых спортивных площадок (спортивных площадок ГТО)</t>
  </si>
  <si>
    <t xml:space="preserve">              Иные межбюджетные трансферты бюджетам муниципальных образований поселений Кандалакшского района на исполнение расходных обязательств поселений (за счет дотации на поддержку мер по обеспечению сбалансированнности бюджетов)</t>
  </si>
  <si>
    <t>0110281070</t>
  </si>
  <si>
    <t xml:space="preserve">              Расходы местного бюджета на оплату взносов на капитальный ремонт за муниципальный жилищный фонд в части перерасчетов за период, предшествующий отчетному году (по переданным полномочиям)</t>
  </si>
  <si>
    <t>0710185021</t>
  </si>
  <si>
    <t xml:space="preserve">              Расходы местного бюджета на оплату взносов на капитальный ремонт за муниципальный жилищный фонд по обязательствам прошлых лет</t>
  </si>
  <si>
    <t>0710895021</t>
  </si>
  <si>
    <t xml:space="preserve">          Иные межбюджетные трансферты бюджетам муниципальных образований поселений Кандалакшского района на исполнение расходных обязательств поселений (за счет дотации на поддержку мер по обеспечению сбалансированнности бюджетов)</t>
  </si>
  <si>
    <t xml:space="preserve">          Расходы местного бюджета на оплату взносов на капитальный ремонт за муниципальный жилищный фонд в части перерасчетов за период, предшествующий отчетному году (по переданным полномочиям)</t>
  </si>
  <si>
    <t xml:space="preserve">          Расходы местного бюджета на оплату взносов на капитальный ремонт за муниципальный жилищный фонд по обязательствам прошлых лет</t>
  </si>
  <si>
    <t xml:space="preserve">                Иные межбюджетные трансферты бюджетам муниципальных образований поселений Кандалакшского района на исполнение расходных обязательств поселений (за счет дотации на поддержку мер по обеспечению сбалансированнности бюджетов)</t>
  </si>
  <si>
    <t xml:space="preserve">                Расходы местного бюджета на оплату взносов на капитальный ремонт за муниципальный жилищный фонд в части перерасчетов за период, предшествующий отчетному году (по переданным полномочиям)</t>
  </si>
  <si>
    <t xml:space="preserve">                Расходы местного бюджета на оплату взносов на капитальный ремонт за муниципальный жилищный фонд по обязательствам прошлых лет</t>
  </si>
  <si>
    <t>"</t>
  </si>
  <si>
    <t xml:space="preserve">            Основное мероприятие 10.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</t>
  </si>
  <si>
    <t>0511000000</t>
  </si>
  <si>
    <t>0511090230</t>
  </si>
  <si>
    <t xml:space="preserve">            Основное мероприятие 9. Разработка "Программы комплексного развития социальной инфраструктуры сельского поселения Алакуртти Кандалакшского района"</t>
  </si>
  <si>
    <t>0610900000</t>
  </si>
  <si>
    <t xml:space="preserve">              Расходы на разработку "Программы комплексного развития социальной инфраструктуры сельского поселения Алакуртти Кандалакшского района"</t>
  </si>
  <si>
    <t>0610990470</t>
  </si>
  <si>
    <t xml:space="preserve">              Расходы местного бюджета на компенсационные выплаты и выплаты, осуществляемые при предоставлении социальных гарантий работникам, уволенным по сокращению штатной численности работников, в связи с проведением мероприятий по ликвидации учреждений</t>
  </si>
  <si>
    <t>0820198400</t>
  </si>
  <si>
    <t xml:space="preserve">        Основное мероприятие 10.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</t>
  </si>
  <si>
    <t xml:space="preserve">        Основное мероприятие 9. Разработка "Программы комплексного развития социальной инфраструктуры сельского поселения Алакуртти Кандалакшского района"</t>
  </si>
  <si>
    <t xml:space="preserve">          Расходы на разработку "Программы комплексного развития социальной инфраструктуры сельского поселения Алакуртти Кандалакшского района"</t>
  </si>
  <si>
    <t xml:space="preserve">          Расходы местного бюджета на компенсационные выплаты и выплаты, осуществляемые при предоставлении социальных гарантий работникам, уволенным по сокращению штатной численности работников, в связи с проведением мероприятий по ликвидации учреждений</t>
  </si>
  <si>
    <t xml:space="preserve">              Основное мероприятие 10.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</t>
  </si>
  <si>
    <t xml:space="preserve">              Основное мероприятие 9. Разработка "Программы комплексного развития социальной инфраструктуры сельского поселения Алакуртти Кандалакшского района"</t>
  </si>
  <si>
    <t xml:space="preserve">                Расходы на разработку "Программы комплексного развития социальной инфраструктуры сельского поселения Алакуртти Кандалакшского района"</t>
  </si>
  <si>
    <t xml:space="preserve">                Расходы местного бюджета на компенсационные выплаты и выплаты, осуществляемые при предоставлении социальных гарантий работникам, уволенным по сокращению штатной численности работников, в связи с проведением мероприятий по ликвидации учреждений</t>
  </si>
  <si>
    <t>"Программа</t>
  </si>
  <si>
    <t xml:space="preserve"> по целевым статьям (муниципальным программам и непрограммным направлениям деятельности),  </t>
  </si>
  <si>
    <t xml:space="preserve">группам и подгруппам видов расходов, разделам и подразделам классификации расходов бюджетов </t>
  </si>
  <si>
    <t>0810198400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</si>
  <si>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</si>
  <si>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00010102020010000 110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</si>
</sst>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#,##0.00_ ;\-#,##0.00\ "/>
    <numFmt numFmtId="170" formatCode="_-* #,##0.00_р_._-;\-* #,##0.00_р_._-;_-* &quot;-&quot;??_р_._-;_-@_-"/>
  </numFmts>
  <fonts count="7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Arial Cyr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7">
    <xf numFmtId="0" fontId="0" fillId="0" borderId="0"/>
    <xf numFmtId="0" fontId="10" fillId="2" borderId="0" applyNumberFormat="0" applyBorder="0" applyAlignment="0" applyProtection="0"/>
    <xf numFmtId="0" fontId="26" fillId="26" borderId="0" applyNumberFormat="0" applyBorder="0" applyAlignment="0" applyProtection="0"/>
    <xf numFmtId="0" fontId="10" fillId="3" borderId="0" applyNumberFormat="0" applyBorder="0" applyAlignment="0" applyProtection="0"/>
    <xf numFmtId="0" fontId="26" fillId="27" borderId="0" applyNumberFormat="0" applyBorder="0" applyAlignment="0" applyProtection="0"/>
    <xf numFmtId="0" fontId="10" fillId="4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26" fillId="29" borderId="0" applyNumberFormat="0" applyBorder="0" applyAlignment="0" applyProtection="0"/>
    <xf numFmtId="0" fontId="10" fillId="6" borderId="0" applyNumberFormat="0" applyBorder="0" applyAlignment="0" applyProtection="0"/>
    <xf numFmtId="0" fontId="26" fillId="30" borderId="0" applyNumberFormat="0" applyBorder="0" applyAlignment="0" applyProtection="0"/>
    <xf numFmtId="0" fontId="10" fillId="7" borderId="0" applyNumberFormat="0" applyBorder="0" applyAlignment="0" applyProtection="0"/>
    <xf numFmtId="0" fontId="26" fillId="31" borderId="0" applyNumberFormat="0" applyBorder="0" applyAlignment="0" applyProtection="0"/>
    <xf numFmtId="0" fontId="10" fillId="8" borderId="0" applyNumberFormat="0" applyBorder="0" applyAlignment="0" applyProtection="0"/>
    <xf numFmtId="0" fontId="26" fillId="32" borderId="0" applyNumberFormat="0" applyBorder="0" applyAlignment="0" applyProtection="0"/>
    <xf numFmtId="0" fontId="10" fillId="9" borderId="0" applyNumberFormat="0" applyBorder="0" applyAlignment="0" applyProtection="0"/>
    <xf numFmtId="0" fontId="26" fillId="33" borderId="0" applyNumberFormat="0" applyBorder="0" applyAlignment="0" applyProtection="0"/>
    <xf numFmtId="0" fontId="10" fillId="10" borderId="0" applyNumberFormat="0" applyBorder="0" applyAlignment="0" applyProtection="0"/>
    <xf numFmtId="0" fontId="26" fillId="34" borderId="0" applyNumberFormat="0" applyBorder="0" applyAlignment="0" applyProtection="0"/>
    <xf numFmtId="0" fontId="10" fillId="5" borderId="0" applyNumberFormat="0" applyBorder="0" applyAlignment="0" applyProtection="0"/>
    <xf numFmtId="0" fontId="26" fillId="35" borderId="0" applyNumberFormat="0" applyBorder="0" applyAlignment="0" applyProtection="0"/>
    <xf numFmtId="0" fontId="10" fillId="8" borderId="0" applyNumberFormat="0" applyBorder="0" applyAlignment="0" applyProtection="0"/>
    <xf numFmtId="0" fontId="26" fillId="36" borderId="0" applyNumberFormat="0" applyBorder="0" applyAlignment="0" applyProtection="0"/>
    <xf numFmtId="0" fontId="10" fillId="11" borderId="0" applyNumberFormat="0" applyBorder="0" applyAlignment="0" applyProtection="0"/>
    <xf numFmtId="0" fontId="26" fillId="37" borderId="0" applyNumberFormat="0" applyBorder="0" applyAlignment="0" applyProtection="0"/>
    <xf numFmtId="0" fontId="11" fillId="12" borderId="0" applyNumberFormat="0" applyBorder="0" applyAlignment="0" applyProtection="0"/>
    <xf numFmtId="0" fontId="27" fillId="38" borderId="0" applyNumberFormat="0" applyBorder="0" applyAlignment="0" applyProtection="0"/>
    <xf numFmtId="0" fontId="11" fillId="9" borderId="0" applyNumberFormat="0" applyBorder="0" applyAlignment="0" applyProtection="0"/>
    <xf numFmtId="0" fontId="27" fillId="39" borderId="0" applyNumberFormat="0" applyBorder="0" applyAlignment="0" applyProtection="0"/>
    <xf numFmtId="0" fontId="11" fillId="10" borderId="0" applyNumberFormat="0" applyBorder="0" applyAlignment="0" applyProtection="0"/>
    <xf numFmtId="0" fontId="27" fillId="40" borderId="0" applyNumberFormat="0" applyBorder="0" applyAlignment="0" applyProtection="0"/>
    <xf numFmtId="0" fontId="11" fillId="13" borderId="0" applyNumberFormat="0" applyBorder="0" applyAlignment="0" applyProtection="0"/>
    <xf numFmtId="0" fontId="27" fillId="41" borderId="0" applyNumberFormat="0" applyBorder="0" applyAlignment="0" applyProtection="0"/>
    <xf numFmtId="0" fontId="11" fillId="14" borderId="0" applyNumberFormat="0" applyBorder="0" applyAlignment="0" applyProtection="0"/>
    <xf numFmtId="0" fontId="27" fillId="42" borderId="0" applyNumberFormat="0" applyBorder="0" applyAlignment="0" applyProtection="0"/>
    <xf numFmtId="0" fontId="11" fillId="15" borderId="0" applyNumberFormat="0" applyBorder="0" applyAlignment="0" applyProtection="0"/>
    <xf numFmtId="0" fontId="27" fillId="43" borderId="0" applyNumberFormat="0" applyBorder="0" applyAlignment="0" applyProtection="0"/>
    <xf numFmtId="0" fontId="11" fillId="16" borderId="0" applyNumberFormat="0" applyBorder="0" applyAlignment="0" applyProtection="0"/>
    <xf numFmtId="0" fontId="27" fillId="44" borderId="0" applyNumberFormat="0" applyBorder="0" applyAlignment="0" applyProtection="0"/>
    <xf numFmtId="0" fontId="11" fillId="17" borderId="0" applyNumberFormat="0" applyBorder="0" applyAlignment="0" applyProtection="0"/>
    <xf numFmtId="0" fontId="27" fillId="45" borderId="0" applyNumberFormat="0" applyBorder="0" applyAlignment="0" applyProtection="0"/>
    <xf numFmtId="0" fontId="11" fillId="18" borderId="0" applyNumberFormat="0" applyBorder="0" applyAlignment="0" applyProtection="0"/>
    <xf numFmtId="0" fontId="27" fillId="46" borderId="0" applyNumberFormat="0" applyBorder="0" applyAlignment="0" applyProtection="0"/>
    <xf numFmtId="0" fontId="11" fillId="13" borderId="0" applyNumberFormat="0" applyBorder="0" applyAlignment="0" applyProtection="0"/>
    <xf numFmtId="0" fontId="27" fillId="47" borderId="0" applyNumberFormat="0" applyBorder="0" applyAlignment="0" applyProtection="0"/>
    <xf numFmtId="0" fontId="11" fillId="14" borderId="0" applyNumberFormat="0" applyBorder="0" applyAlignment="0" applyProtection="0"/>
    <xf numFmtId="0" fontId="27" fillId="48" borderId="0" applyNumberFormat="0" applyBorder="0" applyAlignment="0" applyProtection="0"/>
    <xf numFmtId="0" fontId="11" fillId="19" borderId="0" applyNumberFormat="0" applyBorder="0" applyAlignment="0" applyProtection="0"/>
    <xf numFmtId="0" fontId="27" fillId="49" borderId="0" applyNumberFormat="0" applyBorder="0" applyAlignment="0" applyProtection="0"/>
    <xf numFmtId="0" fontId="12" fillId="7" borderId="1" applyNumberFormat="0" applyAlignment="0" applyProtection="0"/>
    <xf numFmtId="0" fontId="28" fillId="50" borderId="14" applyNumberFormat="0" applyAlignment="0" applyProtection="0"/>
    <xf numFmtId="0" fontId="13" fillId="20" borderId="2" applyNumberFormat="0" applyAlignment="0" applyProtection="0"/>
    <xf numFmtId="0" fontId="29" fillId="51" borderId="15" applyNumberFormat="0" applyAlignment="0" applyProtection="0"/>
    <xf numFmtId="0" fontId="14" fillId="20" borderId="1" applyNumberFormat="0" applyAlignment="0" applyProtection="0"/>
    <xf numFmtId="0" fontId="30" fillId="51" borderId="14" applyNumberFormat="0" applyAlignment="0" applyProtection="0"/>
    <xf numFmtId="0" fontId="15" fillId="0" borderId="3" applyNumberFormat="0" applyFill="0" applyAlignment="0" applyProtection="0"/>
    <xf numFmtId="0" fontId="31" fillId="0" borderId="16" applyNumberFormat="0" applyFill="0" applyAlignment="0" applyProtection="0"/>
    <xf numFmtId="0" fontId="16" fillId="0" borderId="4" applyNumberFormat="0" applyFill="0" applyAlignment="0" applyProtection="0"/>
    <xf numFmtId="0" fontId="32" fillId="0" borderId="17" applyNumberFormat="0" applyFill="0" applyAlignment="0" applyProtection="0"/>
    <xf numFmtId="0" fontId="17" fillId="0" borderId="5" applyNumberFormat="0" applyFill="0" applyAlignment="0" applyProtection="0"/>
    <xf numFmtId="0" fontId="3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4" fillId="0" borderId="19" applyNumberFormat="0" applyFill="0" applyAlignment="0" applyProtection="0"/>
    <xf numFmtId="0" fontId="19" fillId="21" borderId="7" applyNumberFormat="0" applyAlignment="0" applyProtection="0"/>
    <xf numFmtId="0" fontId="35" fillId="52" borderId="20" applyNumberFormat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7" fillId="53" borderId="0" applyNumberFormat="0" applyBorder="0" applyAlignment="0" applyProtection="0"/>
    <xf numFmtId="0" fontId="8" fillId="23" borderId="0"/>
    <xf numFmtId="0" fontId="8" fillId="23" borderId="0"/>
    <xf numFmtId="0" fontId="3" fillId="0" borderId="0"/>
    <xf numFmtId="0" fontId="22" fillId="3" borderId="0" applyNumberFormat="0" applyBorder="0" applyAlignment="0" applyProtection="0"/>
    <xf numFmtId="0" fontId="38" fillId="54" borderId="0" applyNumberFormat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24" borderId="8" applyNumberFormat="0" applyFont="0" applyAlignment="0" applyProtection="0"/>
    <xf numFmtId="0" fontId="26" fillId="55" borderId="21" applyNumberFormat="0" applyFont="0" applyAlignment="0" applyProtection="0"/>
    <xf numFmtId="0" fontId="24" fillId="0" borderId="9" applyNumberFormat="0" applyFill="0" applyAlignment="0" applyProtection="0"/>
    <xf numFmtId="0" fontId="40" fillId="0" borderId="22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2" fillId="56" borderId="0" applyNumberFormat="0" applyBorder="0" applyAlignment="0" applyProtection="0"/>
    <xf numFmtId="0" fontId="43" fillId="0" borderId="23">
      <alignment vertical="top" wrapText="1"/>
    </xf>
    <xf numFmtId="49" fontId="44" fillId="0" borderId="23">
      <alignment horizontal="center" vertical="top" shrinkToFit="1"/>
    </xf>
    <xf numFmtId="4" fontId="43" fillId="58" borderId="23">
      <alignment horizontal="right" vertical="top" shrinkToFit="1"/>
    </xf>
    <xf numFmtId="0" fontId="43" fillId="0" borderId="23">
      <alignment horizontal="left"/>
    </xf>
    <xf numFmtId="4" fontId="43" fillId="55" borderId="23">
      <alignment horizontal="right" vertical="top" shrinkToFit="1"/>
    </xf>
    <xf numFmtId="10" fontId="43" fillId="58" borderId="23">
      <alignment horizontal="right" vertical="top" shrinkToFit="1"/>
    </xf>
    <xf numFmtId="10" fontId="43" fillId="55" borderId="23">
      <alignment horizontal="right" vertical="top" shrinkToFit="1"/>
    </xf>
    <xf numFmtId="0" fontId="45" fillId="0" borderId="0"/>
    <xf numFmtId="0" fontId="44" fillId="0" borderId="0">
      <alignment wrapText="1"/>
    </xf>
    <xf numFmtId="0" fontId="44" fillId="0" borderId="0"/>
    <xf numFmtId="0" fontId="46" fillId="0" borderId="0">
      <alignment horizontal="center" wrapText="1"/>
    </xf>
    <xf numFmtId="0" fontId="46" fillId="0" borderId="0">
      <alignment horizontal="center"/>
    </xf>
    <xf numFmtId="0" fontId="44" fillId="0" borderId="0">
      <alignment horizontal="right"/>
    </xf>
    <xf numFmtId="0" fontId="44" fillId="0" borderId="23">
      <alignment horizontal="center" vertical="center" wrapText="1"/>
    </xf>
    <xf numFmtId="0" fontId="44" fillId="0" borderId="0">
      <alignment horizontal="left" wrapText="1"/>
    </xf>
    <xf numFmtId="0" fontId="47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4" fillId="59" borderId="0"/>
    <xf numFmtId="0" fontId="44" fillId="59" borderId="24"/>
    <xf numFmtId="0" fontId="44" fillId="59" borderId="25"/>
    <xf numFmtId="49" fontId="44" fillId="0" borderId="23">
      <alignment horizontal="left" vertical="top" wrapText="1" indent="2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59" borderId="25">
      <alignment shrinkToFit="1"/>
    </xf>
    <xf numFmtId="0" fontId="44" fillId="59" borderId="26"/>
    <xf numFmtId="0" fontId="44" fillId="59" borderId="25">
      <alignment horizontal="center"/>
    </xf>
    <xf numFmtId="0" fontId="44" fillId="59" borderId="25">
      <alignment horizontal="left"/>
    </xf>
    <xf numFmtId="0" fontId="44" fillId="59" borderId="26">
      <alignment horizontal="center"/>
    </xf>
    <xf numFmtId="0" fontId="44" fillId="59" borderId="26">
      <alignment horizontal="left"/>
    </xf>
    <xf numFmtId="0" fontId="3" fillId="0" borderId="0"/>
    <xf numFmtId="0" fontId="10" fillId="2" borderId="0" applyNumberFormat="0" applyBorder="0" applyAlignment="0" applyProtection="0"/>
    <xf numFmtId="0" fontId="2" fillId="26" borderId="0" applyNumberFormat="0" applyBorder="0" applyAlignment="0" applyProtection="0"/>
    <xf numFmtId="0" fontId="10" fillId="3" borderId="0" applyNumberFormat="0" applyBorder="0" applyAlignment="0" applyProtection="0"/>
    <xf numFmtId="0" fontId="2" fillId="27" borderId="0" applyNumberFormat="0" applyBorder="0" applyAlignment="0" applyProtection="0"/>
    <xf numFmtId="0" fontId="10" fillId="4" borderId="0" applyNumberFormat="0" applyBorder="0" applyAlignment="0" applyProtection="0"/>
    <xf numFmtId="0" fontId="2" fillId="28" borderId="0" applyNumberFormat="0" applyBorder="0" applyAlignment="0" applyProtection="0"/>
    <xf numFmtId="0" fontId="10" fillId="5" borderId="0" applyNumberFormat="0" applyBorder="0" applyAlignment="0" applyProtection="0"/>
    <xf numFmtId="0" fontId="2" fillId="29" borderId="0" applyNumberFormat="0" applyBorder="0" applyAlignment="0" applyProtection="0"/>
    <xf numFmtId="0" fontId="10" fillId="6" borderId="0" applyNumberFormat="0" applyBorder="0" applyAlignment="0" applyProtection="0"/>
    <xf numFmtId="0" fontId="2" fillId="30" borderId="0" applyNumberFormat="0" applyBorder="0" applyAlignment="0" applyProtection="0"/>
    <xf numFmtId="0" fontId="10" fillId="7" borderId="0" applyNumberFormat="0" applyBorder="0" applyAlignment="0" applyProtection="0"/>
    <xf numFmtId="0" fontId="2" fillId="31" borderId="0" applyNumberFormat="0" applyBorder="0" applyAlignment="0" applyProtection="0"/>
    <xf numFmtId="0" fontId="10" fillId="8" borderId="0" applyNumberFormat="0" applyBorder="0" applyAlignment="0" applyProtection="0"/>
    <xf numFmtId="0" fontId="2" fillId="32" borderId="0" applyNumberFormat="0" applyBorder="0" applyAlignment="0" applyProtection="0"/>
    <xf numFmtId="0" fontId="10" fillId="9" borderId="0" applyNumberFormat="0" applyBorder="0" applyAlignment="0" applyProtection="0"/>
    <xf numFmtId="0" fontId="2" fillId="33" borderId="0" applyNumberFormat="0" applyBorder="0" applyAlignment="0" applyProtection="0"/>
    <xf numFmtId="0" fontId="10" fillId="10" borderId="0" applyNumberFormat="0" applyBorder="0" applyAlignment="0" applyProtection="0"/>
    <xf numFmtId="0" fontId="2" fillId="34" borderId="0" applyNumberFormat="0" applyBorder="0" applyAlignment="0" applyProtection="0"/>
    <xf numFmtId="0" fontId="10" fillId="5" borderId="0" applyNumberFormat="0" applyBorder="0" applyAlignment="0" applyProtection="0"/>
    <xf numFmtId="0" fontId="2" fillId="35" borderId="0" applyNumberFormat="0" applyBorder="0" applyAlignment="0" applyProtection="0"/>
    <xf numFmtId="0" fontId="10" fillId="8" borderId="0" applyNumberFormat="0" applyBorder="0" applyAlignment="0" applyProtection="0"/>
    <xf numFmtId="0" fontId="2" fillId="36" borderId="0" applyNumberFormat="0" applyBorder="0" applyAlignment="0" applyProtection="0"/>
    <xf numFmtId="0" fontId="10" fillId="11" borderId="0" applyNumberFormat="0" applyBorder="0" applyAlignment="0" applyProtection="0"/>
    <xf numFmtId="0" fontId="2" fillId="3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4" borderId="8" applyNumberFormat="0" applyFont="0" applyAlignment="0" applyProtection="0"/>
    <xf numFmtId="0" fontId="2" fillId="55" borderId="21" applyNumberFormat="0" applyFont="0" applyAlignment="0" applyProtection="0"/>
    <xf numFmtId="0" fontId="24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7" fillId="0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0" borderId="23">
      <alignment horizontal="center" vertical="center" wrapText="1"/>
    </xf>
    <xf numFmtId="0" fontId="50" fillId="0" borderId="23">
      <alignment vertical="top" wrapText="1"/>
    </xf>
    <xf numFmtId="49" fontId="48" fillId="0" borderId="23">
      <alignment horizontal="center" vertical="top" shrinkToFit="1"/>
    </xf>
    <xf numFmtId="4" fontId="50" fillId="58" borderId="23">
      <alignment horizontal="right" vertical="top" shrinkToFit="1"/>
    </xf>
    <xf numFmtId="10" fontId="50" fillId="58" borderId="23">
      <alignment horizontal="right" vertical="top" shrinkToFit="1"/>
    </xf>
    <xf numFmtId="0" fontId="50" fillId="0" borderId="23">
      <alignment horizontal="left"/>
    </xf>
    <xf numFmtId="4" fontId="50" fillId="55" borderId="23">
      <alignment horizontal="right" vertical="top" shrinkToFit="1"/>
    </xf>
    <xf numFmtId="10" fontId="50" fillId="55" borderId="23">
      <alignment horizontal="right" vertical="top" shrinkToFit="1"/>
    </xf>
    <xf numFmtId="0" fontId="48" fillId="0" borderId="0">
      <alignment horizontal="left" wrapText="1"/>
    </xf>
    <xf numFmtId="0" fontId="48" fillId="0" borderId="0"/>
    <xf numFmtId="0" fontId="48" fillId="0" borderId="0"/>
    <xf numFmtId="0" fontId="48" fillId="59" borderId="0"/>
    <xf numFmtId="0" fontId="48" fillId="59" borderId="24"/>
    <xf numFmtId="0" fontId="48" fillId="59" borderId="25"/>
    <xf numFmtId="49" fontId="48" fillId="0" borderId="23">
      <alignment horizontal="left" vertical="top" wrapText="1" indent="2"/>
    </xf>
    <xf numFmtId="4" fontId="48" fillId="0" borderId="23">
      <alignment horizontal="right" vertical="top" shrinkToFit="1"/>
    </xf>
    <xf numFmtId="10" fontId="48" fillId="0" borderId="23">
      <alignment horizontal="right" vertical="top" shrinkToFit="1"/>
    </xf>
    <xf numFmtId="0" fontId="48" fillId="59" borderId="25">
      <alignment shrinkToFit="1"/>
    </xf>
    <xf numFmtId="0" fontId="48" fillId="59" borderId="26"/>
    <xf numFmtId="0" fontId="48" fillId="59" borderId="25">
      <alignment horizontal="center"/>
    </xf>
    <xf numFmtId="0" fontId="48" fillId="59" borderId="25">
      <alignment horizontal="left"/>
    </xf>
    <xf numFmtId="0" fontId="48" fillId="59" borderId="26">
      <alignment horizontal="center"/>
    </xf>
    <xf numFmtId="0" fontId="48" fillId="59" borderId="26">
      <alignment horizontal="left"/>
    </xf>
    <xf numFmtId="0" fontId="3" fillId="0" borderId="0"/>
    <xf numFmtId="0" fontId="10" fillId="2" borderId="0" applyNumberFormat="0" applyBorder="0" applyAlignment="0" applyProtection="0"/>
    <xf numFmtId="0" fontId="1" fillId="26" borderId="0" applyNumberFormat="0" applyBorder="0" applyAlignment="0" applyProtection="0"/>
    <xf numFmtId="0" fontId="10" fillId="3" borderId="0" applyNumberFormat="0" applyBorder="0" applyAlignment="0" applyProtection="0"/>
    <xf numFmtId="0" fontId="1" fillId="27" borderId="0" applyNumberFormat="0" applyBorder="0" applyAlignment="0" applyProtection="0"/>
    <xf numFmtId="0" fontId="10" fillId="4" borderId="0" applyNumberFormat="0" applyBorder="0" applyAlignment="0" applyProtection="0"/>
    <xf numFmtId="0" fontId="1" fillId="28" borderId="0" applyNumberFormat="0" applyBorder="0" applyAlignment="0" applyProtection="0"/>
    <xf numFmtId="0" fontId="10" fillId="5" borderId="0" applyNumberFormat="0" applyBorder="0" applyAlignment="0" applyProtection="0"/>
    <xf numFmtId="0" fontId="1" fillId="29" borderId="0" applyNumberFormat="0" applyBorder="0" applyAlignment="0" applyProtection="0"/>
    <xf numFmtId="0" fontId="10" fillId="6" borderId="0" applyNumberFormat="0" applyBorder="0" applyAlignment="0" applyProtection="0"/>
    <xf numFmtId="0" fontId="1" fillId="30" borderId="0" applyNumberFormat="0" applyBorder="0" applyAlignment="0" applyProtection="0"/>
    <xf numFmtId="0" fontId="10" fillId="7" borderId="0" applyNumberFormat="0" applyBorder="0" applyAlignment="0" applyProtection="0"/>
    <xf numFmtId="0" fontId="1" fillId="31" borderId="0" applyNumberFormat="0" applyBorder="0" applyAlignment="0" applyProtection="0"/>
    <xf numFmtId="0" fontId="10" fillId="8" borderId="0" applyNumberFormat="0" applyBorder="0" applyAlignment="0" applyProtection="0"/>
    <xf numFmtId="0" fontId="1" fillId="32" borderId="0" applyNumberFormat="0" applyBorder="0" applyAlignment="0" applyProtection="0"/>
    <xf numFmtId="0" fontId="10" fillId="9" borderId="0" applyNumberFormat="0" applyBorder="0" applyAlignment="0" applyProtection="0"/>
    <xf numFmtId="0" fontId="1" fillId="33" borderId="0" applyNumberFormat="0" applyBorder="0" applyAlignment="0" applyProtection="0"/>
    <xf numFmtId="0" fontId="10" fillId="10" borderId="0" applyNumberFormat="0" applyBorder="0" applyAlignment="0" applyProtection="0"/>
    <xf numFmtId="0" fontId="1" fillId="34" borderId="0" applyNumberFormat="0" applyBorder="0" applyAlignment="0" applyProtection="0"/>
    <xf numFmtId="0" fontId="10" fillId="5" borderId="0" applyNumberFormat="0" applyBorder="0" applyAlignment="0" applyProtection="0"/>
    <xf numFmtId="0" fontId="1" fillId="35" borderId="0" applyNumberFormat="0" applyBorder="0" applyAlignment="0" applyProtection="0"/>
    <xf numFmtId="0" fontId="10" fillId="8" borderId="0" applyNumberFormat="0" applyBorder="0" applyAlignment="0" applyProtection="0"/>
    <xf numFmtId="0" fontId="1" fillId="36" borderId="0" applyNumberFormat="0" applyBorder="0" applyAlignment="0" applyProtection="0"/>
    <xf numFmtId="0" fontId="10" fillId="11" borderId="0" applyNumberFormat="0" applyBorder="0" applyAlignment="0" applyProtection="0"/>
    <xf numFmtId="0" fontId="1" fillId="3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4" borderId="8" applyNumberFormat="0" applyFont="0" applyAlignment="0" applyProtection="0"/>
    <xf numFmtId="0" fontId="1" fillId="55" borderId="21" applyNumberFormat="0" applyFont="0" applyAlignment="0" applyProtection="0"/>
    <xf numFmtId="0" fontId="24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3" fillId="0" borderId="23">
      <alignment vertical="top" wrapText="1"/>
    </xf>
    <xf numFmtId="49" fontId="44" fillId="0" borderId="23">
      <alignment horizontal="center" vertical="top" shrinkToFit="1"/>
    </xf>
    <xf numFmtId="4" fontId="43" fillId="58" borderId="23">
      <alignment horizontal="right" vertical="top" shrinkToFit="1"/>
    </xf>
    <xf numFmtId="0" fontId="43" fillId="0" borderId="23">
      <alignment horizontal="left"/>
    </xf>
    <xf numFmtId="4" fontId="43" fillId="55" borderId="23">
      <alignment horizontal="right" vertical="top" shrinkToFit="1"/>
    </xf>
    <xf numFmtId="10" fontId="43" fillId="58" borderId="23">
      <alignment horizontal="right" vertical="top" shrinkToFit="1"/>
    </xf>
    <xf numFmtId="10" fontId="43" fillId="55" borderId="23">
      <alignment horizontal="right" vertical="top" shrinkToFit="1"/>
    </xf>
    <xf numFmtId="0" fontId="44" fillId="0" borderId="0">
      <alignment wrapText="1"/>
    </xf>
    <xf numFmtId="0" fontId="44" fillId="0" borderId="0"/>
    <xf numFmtId="0" fontId="46" fillId="0" borderId="0">
      <alignment horizontal="center" wrapText="1"/>
    </xf>
    <xf numFmtId="0" fontId="46" fillId="0" borderId="0">
      <alignment horizontal="center"/>
    </xf>
    <xf numFmtId="0" fontId="44" fillId="0" borderId="0">
      <alignment horizontal="right"/>
    </xf>
    <xf numFmtId="0" fontId="44" fillId="0" borderId="23">
      <alignment horizontal="center" vertical="center" wrapText="1"/>
    </xf>
    <xf numFmtId="0" fontId="44" fillId="0" borderId="0">
      <alignment horizontal="left" wrapText="1"/>
    </xf>
    <xf numFmtId="0" fontId="47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4" fillId="59" borderId="0"/>
    <xf numFmtId="0" fontId="44" fillId="59" borderId="24"/>
    <xf numFmtId="0" fontId="44" fillId="59" borderId="25"/>
    <xf numFmtId="49" fontId="44" fillId="0" borderId="23">
      <alignment horizontal="left" vertical="top" wrapText="1" indent="2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59" borderId="25">
      <alignment shrinkToFit="1"/>
    </xf>
    <xf numFmtId="0" fontId="44" fillId="59" borderId="26"/>
    <xf numFmtId="0" fontId="44" fillId="59" borderId="25">
      <alignment horizontal="center"/>
    </xf>
    <xf numFmtId="0" fontId="44" fillId="59" borderId="25">
      <alignment horizontal="left"/>
    </xf>
    <xf numFmtId="0" fontId="44" fillId="59" borderId="26">
      <alignment horizontal="center"/>
    </xf>
    <xf numFmtId="0" fontId="44" fillId="59" borderId="26">
      <alignment horizontal="left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21" applyNumberFormat="0" applyFont="0" applyAlignment="0" applyProtection="0"/>
    <xf numFmtId="0" fontId="50" fillId="0" borderId="23">
      <alignment vertical="top" wrapText="1"/>
    </xf>
    <xf numFmtId="4" fontId="50" fillId="58" borderId="23">
      <alignment horizontal="right" vertical="top" shrinkToFit="1"/>
    </xf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50" fillId="0" borderId="23">
      <alignment vertical="top" wrapText="1"/>
    </xf>
    <xf numFmtId="1" fontId="48" fillId="0" borderId="23">
      <alignment horizontal="center" vertical="top" shrinkToFit="1"/>
    </xf>
    <xf numFmtId="4" fontId="50" fillId="58" borderId="23">
      <alignment horizontal="right" vertical="top" shrinkToFit="1"/>
    </xf>
    <xf numFmtId="10" fontId="50" fillId="58" borderId="23">
      <alignment horizontal="right" vertical="top" shrinkToFit="1"/>
    </xf>
    <xf numFmtId="0" fontId="50" fillId="0" borderId="23">
      <alignment horizontal="left"/>
    </xf>
    <xf numFmtId="4" fontId="50" fillId="55" borderId="23">
      <alignment horizontal="right" vertical="top" shrinkToFit="1"/>
    </xf>
    <xf numFmtId="10" fontId="50" fillId="55" borderId="23">
      <alignment horizontal="right" vertical="top" shrinkToFit="1"/>
    </xf>
    <xf numFmtId="0" fontId="48" fillId="0" borderId="0">
      <alignment horizontal="left" wrapText="1"/>
    </xf>
    <xf numFmtId="1" fontId="48" fillId="0" borderId="23">
      <alignment horizontal="left" vertical="top" wrapText="1" indent="2"/>
    </xf>
    <xf numFmtId="0" fontId="48" fillId="59" borderId="0">
      <alignment shrinkToFit="1"/>
    </xf>
    <xf numFmtId="4" fontId="48" fillId="0" borderId="23">
      <alignment horizontal="right" vertical="top" shrinkToFit="1"/>
    </xf>
    <xf numFmtId="10" fontId="48" fillId="0" borderId="23">
      <alignment horizontal="right" vertical="top" shrinkToFit="1"/>
    </xf>
    <xf numFmtId="0" fontId="48" fillId="0" borderId="0">
      <alignment vertical="top"/>
    </xf>
    <xf numFmtId="0" fontId="48" fillId="59" borderId="0">
      <alignment horizontal="center"/>
    </xf>
    <xf numFmtId="0" fontId="48" fillId="59" borderId="0">
      <alignment horizontal="left"/>
    </xf>
    <xf numFmtId="0" fontId="8" fillId="0" borderId="0"/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47" fillId="0" borderId="0"/>
    <xf numFmtId="0" fontId="47" fillId="0" borderId="0"/>
    <xf numFmtId="0" fontId="47" fillId="0" borderId="0"/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47" fillId="0" borderId="0"/>
    <xf numFmtId="0" fontId="47" fillId="0" borderId="0"/>
    <xf numFmtId="0" fontId="47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73" fillId="0" borderId="0">
      <alignment horizontal="left"/>
    </xf>
    <xf numFmtId="0" fontId="47" fillId="0" borderId="0"/>
    <xf numFmtId="0" fontId="47" fillId="0" borderId="0"/>
    <xf numFmtId="0" fontId="47" fillId="0" borderId="0"/>
    <xf numFmtId="0" fontId="48" fillId="62" borderId="0"/>
    <xf numFmtId="0" fontId="44" fillId="59" borderId="0"/>
    <xf numFmtId="0" fontId="48" fillId="62" borderId="0"/>
    <xf numFmtId="0" fontId="48" fillId="62" borderId="0"/>
    <xf numFmtId="0" fontId="48" fillId="62" borderId="0"/>
    <xf numFmtId="0" fontId="48" fillId="62" borderId="0"/>
    <xf numFmtId="0" fontId="44" fillId="59" borderId="0"/>
    <xf numFmtId="0" fontId="44" fillId="59" borderId="0"/>
    <xf numFmtId="0" fontId="48" fillId="0" borderId="0">
      <alignment horizontal="left" wrapText="1"/>
    </xf>
    <xf numFmtId="0" fontId="44" fillId="0" borderId="0">
      <alignment horizontal="left" wrapText="1"/>
    </xf>
    <xf numFmtId="0" fontId="48" fillId="0" borderId="0">
      <alignment horizontal="left" wrapText="1"/>
    </xf>
    <xf numFmtId="0" fontId="48" fillId="0" borderId="0">
      <alignment horizontal="left" wrapText="1"/>
    </xf>
    <xf numFmtId="0" fontId="48" fillId="0" borderId="0">
      <alignment horizontal="left" wrapText="1"/>
    </xf>
    <xf numFmtId="0" fontId="48" fillId="0" borderId="0">
      <alignment horizontal="left" wrapText="1"/>
    </xf>
    <xf numFmtId="0" fontId="44" fillId="0" borderId="0">
      <alignment horizontal="left" wrapText="1"/>
    </xf>
    <xf numFmtId="0" fontId="44" fillId="0" borderId="0">
      <alignment horizontal="left" wrapText="1"/>
    </xf>
    <xf numFmtId="0" fontId="44" fillId="0" borderId="0">
      <alignment horizontal="left" wrapText="1"/>
    </xf>
    <xf numFmtId="0" fontId="49" fillId="0" borderId="0">
      <alignment horizontal="center" wrapText="1"/>
    </xf>
    <xf numFmtId="0" fontId="46" fillId="0" borderId="0">
      <alignment horizontal="center" wrapText="1"/>
    </xf>
    <xf numFmtId="0" fontId="49" fillId="0" borderId="0">
      <alignment horizontal="center" wrapText="1"/>
    </xf>
    <xf numFmtId="0" fontId="49" fillId="0" borderId="0">
      <alignment horizontal="center" wrapText="1"/>
    </xf>
    <xf numFmtId="0" fontId="49" fillId="0" borderId="0">
      <alignment horizontal="center" wrapText="1"/>
    </xf>
    <xf numFmtId="0" fontId="49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9" fillId="0" borderId="0">
      <alignment horizontal="center"/>
    </xf>
    <xf numFmtId="0" fontId="46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9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8" fillId="0" borderId="0">
      <alignment horizontal="right"/>
    </xf>
    <xf numFmtId="0" fontId="44" fillId="0" borderId="0">
      <alignment horizontal="right"/>
    </xf>
    <xf numFmtId="0" fontId="48" fillId="0" borderId="0">
      <alignment horizontal="right"/>
    </xf>
    <xf numFmtId="0" fontId="48" fillId="0" borderId="0">
      <alignment horizontal="right"/>
    </xf>
    <xf numFmtId="0" fontId="48" fillId="0" borderId="0">
      <alignment horizontal="right"/>
    </xf>
    <xf numFmtId="0" fontId="48" fillId="0" borderId="0">
      <alignment horizontal="right"/>
    </xf>
    <xf numFmtId="0" fontId="44" fillId="0" borderId="0">
      <alignment horizontal="right"/>
    </xf>
    <xf numFmtId="0" fontId="44" fillId="0" borderId="0">
      <alignment horizontal="right"/>
    </xf>
    <xf numFmtId="0" fontId="44" fillId="0" borderId="0">
      <alignment horizontal="right"/>
    </xf>
    <xf numFmtId="0" fontId="48" fillId="62" borderId="24"/>
    <xf numFmtId="0" fontId="44" fillId="59" borderId="24"/>
    <xf numFmtId="0" fontId="48" fillId="62" borderId="24"/>
    <xf numFmtId="0" fontId="48" fillId="62" borderId="24"/>
    <xf numFmtId="0" fontId="48" fillId="62" borderId="24"/>
    <xf numFmtId="0" fontId="48" fillId="62" borderId="24"/>
    <xf numFmtId="0" fontId="44" fillId="59" borderId="24"/>
    <xf numFmtId="0" fontId="44" fillId="59" borderId="24"/>
    <xf numFmtId="0" fontId="44" fillId="59" borderId="24"/>
    <xf numFmtId="0" fontId="44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8" fillId="0" borderId="23">
      <alignment horizontal="center" vertical="center" wrapText="1"/>
    </xf>
    <xf numFmtId="0" fontId="44" fillId="0" borderId="23">
      <alignment horizontal="center" vertical="center" wrapText="1"/>
    </xf>
    <xf numFmtId="0" fontId="44" fillId="0" borderId="23">
      <alignment horizontal="center" vertical="center" wrapText="1"/>
    </xf>
    <xf numFmtId="0" fontId="44" fillId="0" borderId="23">
      <alignment horizontal="center" vertical="center" wrapText="1"/>
    </xf>
    <xf numFmtId="0" fontId="48" fillId="62" borderId="25"/>
    <xf numFmtId="0" fontId="44" fillId="59" borderId="25"/>
    <xf numFmtId="0" fontId="48" fillId="62" borderId="25"/>
    <xf numFmtId="0" fontId="48" fillId="62" borderId="25"/>
    <xf numFmtId="0" fontId="48" fillId="62" borderId="25"/>
    <xf numFmtId="0" fontId="48" fillId="62" borderId="25"/>
    <xf numFmtId="0" fontId="44" fillId="59" borderId="25"/>
    <xf numFmtId="0" fontId="44" fillId="59" borderId="25"/>
    <xf numFmtId="0" fontId="44" fillId="59" borderId="25"/>
    <xf numFmtId="49" fontId="48" fillId="0" borderId="23">
      <alignment horizontal="center" vertical="top" shrinkToFit="1"/>
    </xf>
    <xf numFmtId="49" fontId="44" fillId="0" borderId="23">
      <alignment horizontal="center" vertical="top" shrinkToFit="1"/>
    </xf>
    <xf numFmtId="49" fontId="48" fillId="0" borderId="23">
      <alignment horizontal="center" vertical="top" shrinkToFit="1"/>
    </xf>
    <xf numFmtId="49" fontId="48" fillId="0" borderId="23">
      <alignment horizontal="center" vertical="top" shrinkToFit="1"/>
    </xf>
    <xf numFmtId="49" fontId="48" fillId="0" borderId="23">
      <alignment horizontal="center" vertical="top" shrinkToFit="1"/>
    </xf>
    <xf numFmtId="49" fontId="48" fillId="0" borderId="23">
      <alignment horizontal="center" vertical="top" shrinkToFit="1"/>
    </xf>
    <xf numFmtId="49" fontId="44" fillId="0" borderId="23">
      <alignment horizontal="center" vertical="top" shrinkToFit="1"/>
    </xf>
    <xf numFmtId="49" fontId="44" fillId="0" borderId="23">
      <alignment horizontal="center" vertical="top" shrinkToFit="1"/>
    </xf>
    <xf numFmtId="49" fontId="44" fillId="0" borderId="23">
      <alignment horizontal="center" vertical="top" shrinkToFit="1"/>
    </xf>
    <xf numFmtId="0" fontId="48" fillId="0" borderId="23">
      <alignment horizontal="center" vertical="top" wrapText="1"/>
    </xf>
    <xf numFmtId="0" fontId="44" fillId="0" borderId="23">
      <alignment horizontal="center" vertical="top" wrapText="1"/>
    </xf>
    <xf numFmtId="0" fontId="48" fillId="0" borderId="23">
      <alignment horizontal="center" vertical="top" wrapText="1"/>
    </xf>
    <xf numFmtId="0" fontId="48" fillId="0" borderId="23">
      <alignment horizontal="center" vertical="top" wrapText="1"/>
    </xf>
    <xf numFmtId="0" fontId="48" fillId="0" borderId="23">
      <alignment horizontal="center" vertical="top" wrapText="1"/>
    </xf>
    <xf numFmtId="0" fontId="48" fillId="0" borderId="23">
      <alignment horizontal="center" vertical="top" wrapText="1"/>
    </xf>
    <xf numFmtId="0" fontId="44" fillId="0" borderId="23">
      <alignment horizontal="center" vertical="top" wrapText="1"/>
    </xf>
    <xf numFmtId="0" fontId="44" fillId="0" borderId="23">
      <alignment horizontal="center" vertical="top" wrapText="1"/>
    </xf>
    <xf numFmtId="0" fontId="44" fillId="0" borderId="23">
      <alignment horizontal="center" vertical="top" wrapText="1"/>
    </xf>
    <xf numFmtId="4" fontId="48" fillId="0" borderId="23">
      <alignment horizontal="right" vertical="top" shrinkToFit="1"/>
    </xf>
    <xf numFmtId="4" fontId="44" fillId="0" borderId="23">
      <alignment horizontal="right" vertical="top" shrinkToFit="1"/>
    </xf>
    <xf numFmtId="4" fontId="48" fillId="0" borderId="23">
      <alignment horizontal="right" vertical="top" shrinkToFit="1"/>
    </xf>
    <xf numFmtId="4" fontId="48" fillId="0" borderId="23">
      <alignment horizontal="right" vertical="top" shrinkToFit="1"/>
    </xf>
    <xf numFmtId="4" fontId="48" fillId="0" borderId="23">
      <alignment horizontal="right" vertical="top" shrinkToFit="1"/>
    </xf>
    <xf numFmtId="4" fontId="48" fillId="0" borderId="23">
      <alignment horizontal="right" vertical="top" shrinkToFit="1"/>
    </xf>
    <xf numFmtId="4" fontId="44" fillId="0" borderId="23">
      <alignment horizontal="right" vertical="top" shrinkToFit="1"/>
    </xf>
    <xf numFmtId="4" fontId="44" fillId="0" borderId="23">
      <alignment horizontal="right" vertical="top" shrinkToFit="1"/>
    </xf>
    <xf numFmtId="4" fontId="44" fillId="0" borderId="23">
      <alignment horizontal="right" vertical="top" shrinkToFit="1"/>
    </xf>
    <xf numFmtId="10" fontId="48" fillId="0" borderId="23">
      <alignment horizontal="center" vertical="top" shrinkToFit="1"/>
    </xf>
    <xf numFmtId="10" fontId="44" fillId="0" borderId="23">
      <alignment horizontal="center" vertical="top" shrinkToFit="1"/>
    </xf>
    <xf numFmtId="10" fontId="48" fillId="0" borderId="23">
      <alignment horizontal="center" vertical="top" shrinkToFit="1"/>
    </xf>
    <xf numFmtId="10" fontId="48" fillId="0" borderId="23">
      <alignment horizontal="center" vertical="top" shrinkToFit="1"/>
    </xf>
    <xf numFmtId="10" fontId="48" fillId="0" borderId="23">
      <alignment horizontal="center" vertical="top" shrinkToFit="1"/>
    </xf>
    <xf numFmtId="10" fontId="48" fillId="0" borderId="23">
      <alignment horizontal="center" vertical="top" shrinkToFit="1"/>
    </xf>
    <xf numFmtId="10" fontId="44" fillId="0" borderId="23">
      <alignment horizontal="center" vertical="top" shrinkToFit="1"/>
    </xf>
    <xf numFmtId="10" fontId="44" fillId="0" borderId="23">
      <alignment horizontal="center" vertical="top" shrinkToFit="1"/>
    </xf>
    <xf numFmtId="10" fontId="44" fillId="0" borderId="23">
      <alignment horizontal="center" vertical="top" shrinkToFit="1"/>
    </xf>
    <xf numFmtId="0" fontId="48" fillId="62" borderId="26"/>
    <xf numFmtId="0" fontId="44" fillId="59" borderId="26"/>
    <xf numFmtId="0" fontId="48" fillId="62" borderId="26"/>
    <xf numFmtId="0" fontId="48" fillId="62" borderId="26"/>
    <xf numFmtId="0" fontId="48" fillId="62" borderId="26"/>
    <xf numFmtId="0" fontId="48" fillId="62" borderId="26"/>
    <xf numFmtId="0" fontId="44" fillId="59" borderId="26"/>
    <xf numFmtId="0" fontId="44" fillId="59" borderId="26"/>
    <xf numFmtId="0" fontId="44" fillId="59" borderId="26"/>
    <xf numFmtId="49" fontId="50" fillId="0" borderId="23">
      <alignment horizontal="left" vertical="top" shrinkToFit="1"/>
    </xf>
    <xf numFmtId="49" fontId="43" fillId="0" borderId="23">
      <alignment horizontal="left" vertical="top" shrinkToFit="1"/>
    </xf>
    <xf numFmtId="49" fontId="50" fillId="0" borderId="23">
      <alignment horizontal="left" vertical="top" shrinkToFit="1"/>
    </xf>
    <xf numFmtId="49" fontId="50" fillId="0" borderId="23">
      <alignment horizontal="left" vertical="top" shrinkToFit="1"/>
    </xf>
    <xf numFmtId="49" fontId="50" fillId="0" borderId="23">
      <alignment horizontal="left" vertical="top" shrinkToFit="1"/>
    </xf>
    <xf numFmtId="49" fontId="50" fillId="0" borderId="23">
      <alignment horizontal="left" vertical="top" shrinkToFit="1"/>
    </xf>
    <xf numFmtId="49" fontId="43" fillId="0" borderId="23">
      <alignment horizontal="left" vertical="top" shrinkToFit="1"/>
    </xf>
    <xf numFmtId="49" fontId="43" fillId="0" borderId="23">
      <alignment horizontal="left" vertical="top" shrinkToFit="1"/>
    </xf>
    <xf numFmtId="49" fontId="43" fillId="0" borderId="23">
      <alignment horizontal="left" vertical="top" shrinkToFit="1"/>
    </xf>
    <xf numFmtId="4" fontId="50" fillId="63" borderId="23">
      <alignment horizontal="right" vertical="top" shrinkToFit="1"/>
    </xf>
    <xf numFmtId="4" fontId="43" fillId="64" borderId="23">
      <alignment horizontal="right" vertical="top" shrinkToFit="1"/>
    </xf>
    <xf numFmtId="4" fontId="50" fillId="63" borderId="23">
      <alignment horizontal="right" vertical="top" shrinkToFit="1"/>
    </xf>
    <xf numFmtId="4" fontId="50" fillId="63" borderId="23">
      <alignment horizontal="right" vertical="top" shrinkToFit="1"/>
    </xf>
    <xf numFmtId="4" fontId="50" fillId="63" borderId="23">
      <alignment horizontal="right" vertical="top" shrinkToFit="1"/>
    </xf>
    <xf numFmtId="4" fontId="50" fillId="63" borderId="23">
      <alignment horizontal="right" vertical="top" shrinkToFit="1"/>
    </xf>
    <xf numFmtId="4" fontId="43" fillId="64" borderId="23">
      <alignment horizontal="right" vertical="top" shrinkToFit="1"/>
    </xf>
    <xf numFmtId="4" fontId="43" fillId="64" borderId="23">
      <alignment horizontal="right" vertical="top" shrinkToFit="1"/>
    </xf>
    <xf numFmtId="4" fontId="43" fillId="64" borderId="23">
      <alignment horizontal="right" vertical="top" shrinkToFit="1"/>
    </xf>
    <xf numFmtId="10" fontId="50" fillId="63" borderId="23">
      <alignment horizontal="center" vertical="top" shrinkToFit="1"/>
    </xf>
    <xf numFmtId="10" fontId="43" fillId="64" borderId="23">
      <alignment horizontal="center" vertical="top" shrinkToFit="1"/>
    </xf>
    <xf numFmtId="10" fontId="50" fillId="63" borderId="23">
      <alignment horizontal="center" vertical="top" shrinkToFit="1"/>
    </xf>
    <xf numFmtId="10" fontId="50" fillId="63" borderId="23">
      <alignment horizontal="center" vertical="top" shrinkToFit="1"/>
    </xf>
    <xf numFmtId="10" fontId="50" fillId="63" borderId="23">
      <alignment horizontal="center" vertical="top" shrinkToFit="1"/>
    </xf>
    <xf numFmtId="10" fontId="50" fillId="63" borderId="23">
      <alignment horizontal="center" vertical="top" shrinkToFit="1"/>
    </xf>
    <xf numFmtId="10" fontId="43" fillId="64" borderId="23">
      <alignment horizontal="center" vertical="top" shrinkToFit="1"/>
    </xf>
    <xf numFmtId="10" fontId="43" fillId="64" borderId="23">
      <alignment horizontal="center" vertical="top" shrinkToFit="1"/>
    </xf>
    <xf numFmtId="10" fontId="43" fillId="64" borderId="23">
      <alignment horizontal="center" vertical="top" shrinkToFit="1"/>
    </xf>
    <xf numFmtId="0" fontId="48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8" fillId="62" borderId="24">
      <alignment horizontal="left"/>
    </xf>
    <xf numFmtId="0" fontId="44" fillId="59" borderId="24">
      <alignment horizontal="left"/>
    </xf>
    <xf numFmtId="0" fontId="48" fillId="62" borderId="24">
      <alignment horizontal="left"/>
    </xf>
    <xf numFmtId="0" fontId="48" fillId="62" borderId="24">
      <alignment horizontal="left"/>
    </xf>
    <xf numFmtId="0" fontId="48" fillId="62" borderId="24">
      <alignment horizontal="left"/>
    </xf>
    <xf numFmtId="0" fontId="48" fillId="62" borderId="24">
      <alignment horizontal="left"/>
    </xf>
    <xf numFmtId="0" fontId="44" fillId="59" borderId="24">
      <alignment horizontal="left"/>
    </xf>
    <xf numFmtId="0" fontId="44" fillId="59" borderId="24">
      <alignment horizontal="left"/>
    </xf>
    <xf numFmtId="0" fontId="44" fillId="59" borderId="24">
      <alignment horizontal="left"/>
    </xf>
    <xf numFmtId="0" fontId="48" fillId="0" borderId="23">
      <alignment horizontal="left" vertical="top" wrapText="1"/>
    </xf>
    <xf numFmtId="0" fontId="44" fillId="0" borderId="23">
      <alignment horizontal="left" vertical="top" wrapText="1"/>
    </xf>
    <xf numFmtId="0" fontId="48" fillId="0" borderId="23">
      <alignment horizontal="left" vertical="top" wrapText="1"/>
    </xf>
    <xf numFmtId="0" fontId="48" fillId="0" borderId="23">
      <alignment horizontal="left" vertical="top" wrapText="1"/>
    </xf>
    <xf numFmtId="0" fontId="48" fillId="0" borderId="23">
      <alignment horizontal="left" vertical="top" wrapText="1"/>
    </xf>
    <xf numFmtId="0" fontId="48" fillId="0" borderId="23">
      <alignment horizontal="left" vertical="top" wrapText="1"/>
    </xf>
    <xf numFmtId="0" fontId="44" fillId="0" borderId="23">
      <alignment horizontal="left" vertical="top" wrapText="1"/>
    </xf>
    <xf numFmtId="0" fontId="44" fillId="0" borderId="23">
      <alignment horizontal="left" vertical="top" wrapText="1"/>
    </xf>
    <xf numFmtId="0" fontId="44" fillId="0" borderId="23">
      <alignment horizontal="left" vertical="top" wrapText="1"/>
    </xf>
    <xf numFmtId="4" fontId="50" fillId="65" borderId="23">
      <alignment horizontal="right" vertical="top" shrinkToFit="1"/>
    </xf>
    <xf numFmtId="4" fontId="43" fillId="58" borderId="23">
      <alignment horizontal="right" vertical="top" shrinkToFit="1"/>
    </xf>
    <xf numFmtId="4" fontId="50" fillId="65" borderId="23">
      <alignment horizontal="right" vertical="top" shrinkToFit="1"/>
    </xf>
    <xf numFmtId="4" fontId="50" fillId="65" borderId="23">
      <alignment horizontal="right" vertical="top" shrinkToFit="1"/>
    </xf>
    <xf numFmtId="4" fontId="50" fillId="65" borderId="23">
      <alignment horizontal="right" vertical="top" shrinkToFit="1"/>
    </xf>
    <xf numFmtId="4" fontId="50" fillId="65" borderId="23">
      <alignment horizontal="right" vertical="top" shrinkToFit="1"/>
    </xf>
    <xf numFmtId="4" fontId="43" fillId="58" borderId="23">
      <alignment horizontal="right" vertical="top" shrinkToFit="1"/>
    </xf>
    <xf numFmtId="4" fontId="43" fillId="58" borderId="23">
      <alignment horizontal="right" vertical="top" shrinkToFit="1"/>
    </xf>
    <xf numFmtId="4" fontId="43" fillId="58" borderId="23">
      <alignment horizontal="right" vertical="top" shrinkToFit="1"/>
    </xf>
    <xf numFmtId="10" fontId="50" fillId="65" borderId="23">
      <alignment horizontal="center" vertical="top" shrinkToFit="1"/>
    </xf>
    <xf numFmtId="10" fontId="43" fillId="58" borderId="23">
      <alignment horizontal="center" vertical="top" shrinkToFit="1"/>
    </xf>
    <xf numFmtId="10" fontId="50" fillId="65" borderId="23">
      <alignment horizontal="center" vertical="top" shrinkToFit="1"/>
    </xf>
    <xf numFmtId="10" fontId="50" fillId="65" borderId="23">
      <alignment horizontal="center" vertical="top" shrinkToFit="1"/>
    </xf>
    <xf numFmtId="10" fontId="50" fillId="65" borderId="23">
      <alignment horizontal="center" vertical="top" shrinkToFit="1"/>
    </xf>
    <xf numFmtId="10" fontId="50" fillId="65" borderId="23">
      <alignment horizontal="center" vertical="top" shrinkToFit="1"/>
    </xf>
    <xf numFmtId="10" fontId="43" fillId="58" borderId="23">
      <alignment horizontal="center" vertical="top" shrinkToFit="1"/>
    </xf>
    <xf numFmtId="10" fontId="43" fillId="58" borderId="23">
      <alignment horizontal="center" vertical="top" shrinkToFit="1"/>
    </xf>
    <xf numFmtId="10" fontId="43" fillId="58" borderId="23">
      <alignment horizontal="center" vertical="top" shrinkToFit="1"/>
    </xf>
    <xf numFmtId="0" fontId="48" fillId="62" borderId="25">
      <alignment horizontal="left"/>
    </xf>
    <xf numFmtId="0" fontId="44" fillId="59" borderId="25">
      <alignment horizontal="left"/>
    </xf>
    <xf numFmtId="0" fontId="48" fillId="62" borderId="25">
      <alignment horizontal="left"/>
    </xf>
    <xf numFmtId="0" fontId="48" fillId="62" borderId="25">
      <alignment horizontal="left"/>
    </xf>
    <xf numFmtId="0" fontId="48" fillId="62" borderId="25">
      <alignment horizontal="left"/>
    </xf>
    <xf numFmtId="0" fontId="48" fillId="62" borderId="25">
      <alignment horizontal="left"/>
    </xf>
    <xf numFmtId="0" fontId="44" fillId="59" borderId="25">
      <alignment horizontal="left"/>
    </xf>
    <xf numFmtId="0" fontId="44" fillId="59" borderId="25">
      <alignment horizontal="left"/>
    </xf>
    <xf numFmtId="0" fontId="44" fillId="59" borderId="25">
      <alignment horizontal="left"/>
    </xf>
    <xf numFmtId="0" fontId="48" fillId="62" borderId="26">
      <alignment horizontal="left"/>
    </xf>
    <xf numFmtId="0" fontId="44" fillId="59" borderId="26">
      <alignment horizontal="left"/>
    </xf>
    <xf numFmtId="0" fontId="48" fillId="62" borderId="26">
      <alignment horizontal="left"/>
    </xf>
    <xf numFmtId="0" fontId="48" fillId="62" borderId="26">
      <alignment horizontal="left"/>
    </xf>
    <xf numFmtId="0" fontId="48" fillId="62" borderId="26">
      <alignment horizontal="left"/>
    </xf>
    <xf numFmtId="0" fontId="48" fillId="62" borderId="26">
      <alignment horizontal="left"/>
    </xf>
    <xf numFmtId="0" fontId="44" fillId="59" borderId="26">
      <alignment horizontal="left"/>
    </xf>
    <xf numFmtId="0" fontId="44" fillId="59" borderId="26">
      <alignment horizontal="left"/>
    </xf>
    <xf numFmtId="0" fontId="44" fillId="59" borderId="26">
      <alignment horizontal="left"/>
    </xf>
    <xf numFmtId="0" fontId="48" fillId="62" borderId="0">
      <alignment horizontal="left"/>
    </xf>
    <xf numFmtId="0" fontId="44" fillId="59" borderId="0">
      <alignment horizontal="left"/>
    </xf>
    <xf numFmtId="0" fontId="48" fillId="62" borderId="0">
      <alignment horizontal="left"/>
    </xf>
    <xf numFmtId="0" fontId="48" fillId="62" borderId="0">
      <alignment horizontal="left"/>
    </xf>
    <xf numFmtId="0" fontId="48" fillId="62" borderId="0">
      <alignment horizontal="left"/>
    </xf>
    <xf numFmtId="0" fontId="48" fillId="62" borderId="0">
      <alignment horizontal="left"/>
    </xf>
    <xf numFmtId="0" fontId="44" fillId="59" borderId="0">
      <alignment horizontal="left"/>
    </xf>
    <xf numFmtId="0" fontId="44" fillId="59" borderId="0">
      <alignment horizontal="left"/>
    </xf>
    <xf numFmtId="0" fontId="44" fillId="59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</cellStyleXfs>
  <cellXfs count="247">
    <xf numFmtId="0" fontId="0" fillId="0" borderId="0" xfId="0"/>
    <xf numFmtId="168" fontId="51" fillId="0" borderId="0" xfId="0" applyNumberFormat="1" applyFont="1" applyAlignment="1"/>
    <xf numFmtId="168" fontId="53" fillId="0" borderId="0" xfId="0" quotePrefix="1" applyNumberFormat="1" applyFont="1" applyAlignment="1">
      <alignment wrapText="1"/>
    </xf>
    <xf numFmtId="168" fontId="53" fillId="0" borderId="0" xfId="0" applyNumberFormat="1" applyFont="1" applyAlignment="1">
      <alignment wrapText="1"/>
    </xf>
    <xf numFmtId="168" fontId="51" fillId="0" borderId="0" xfId="0" quotePrefix="1" applyNumberFormat="1" applyFont="1" applyAlignment="1">
      <alignment horizontal="right" wrapText="1"/>
    </xf>
    <xf numFmtId="168" fontId="53" fillId="0" borderId="0" xfId="0" quotePrefix="1" applyNumberFormat="1" applyFont="1" applyAlignment="1">
      <alignment horizontal="center" wrapText="1"/>
    </xf>
    <xf numFmtId="168" fontId="51" fillId="0" borderId="0" xfId="0" applyNumberFormat="1" applyFont="1" applyAlignment="1">
      <alignment horizontal="right" wrapText="1"/>
    </xf>
    <xf numFmtId="168" fontId="52" fillId="0" borderId="10" xfId="0" applyNumberFormat="1" applyFont="1" applyBorder="1" applyAlignment="1">
      <alignment horizontal="center" vertical="center" wrapText="1"/>
    </xf>
    <xf numFmtId="168" fontId="54" fillId="0" borderId="0" xfId="0" applyNumberFormat="1" applyFont="1" applyAlignment="1">
      <alignment wrapText="1"/>
    </xf>
    <xf numFmtId="168" fontId="51" fillId="0" borderId="10" xfId="0" applyNumberFormat="1" applyFont="1" applyBorder="1" applyAlignment="1">
      <alignment horizontal="center" vertical="center" wrapText="1"/>
    </xf>
    <xf numFmtId="168" fontId="51" fillId="0" borderId="0" xfId="0" applyNumberFormat="1" applyFont="1"/>
    <xf numFmtId="168" fontId="52" fillId="0" borderId="10" xfId="0" applyNumberFormat="1" applyFont="1" applyBorder="1" applyAlignment="1">
      <alignment wrapText="1"/>
    </xf>
    <xf numFmtId="167" fontId="55" fillId="0" borderId="10" xfId="0" applyNumberFormat="1" applyFont="1" applyBorder="1" applyAlignment="1">
      <alignment horizontal="center"/>
    </xf>
    <xf numFmtId="168" fontId="52" fillId="0" borderId="0" xfId="0" applyNumberFormat="1" applyFont="1"/>
    <xf numFmtId="168" fontId="51" fillId="0" borderId="10" xfId="0" applyNumberFormat="1" applyFont="1" applyBorder="1" applyAlignment="1">
      <alignment wrapText="1"/>
    </xf>
    <xf numFmtId="167" fontId="56" fillId="0" borderId="10" xfId="0" applyNumberFormat="1" applyFont="1" applyBorder="1" applyAlignment="1">
      <alignment horizontal="center"/>
    </xf>
    <xf numFmtId="168" fontId="51" fillId="57" borderId="10" xfId="0" applyNumberFormat="1" applyFont="1" applyFill="1" applyBorder="1" applyAlignment="1">
      <alignment wrapText="1"/>
    </xf>
    <xf numFmtId="167" fontId="57" fillId="57" borderId="10" xfId="0" applyNumberFormat="1" applyFont="1" applyFill="1" applyBorder="1" applyAlignment="1">
      <alignment horizontal="center"/>
    </xf>
    <xf numFmtId="168" fontId="51" fillId="57" borderId="0" xfId="0" applyNumberFormat="1" applyFont="1" applyFill="1"/>
    <xf numFmtId="168" fontId="52" fillId="57" borderId="10" xfId="0" applyNumberFormat="1" applyFont="1" applyFill="1" applyBorder="1" applyAlignment="1">
      <alignment wrapText="1"/>
    </xf>
    <xf numFmtId="167" fontId="58" fillId="57" borderId="10" xfId="0" applyNumberFormat="1" applyFont="1" applyFill="1" applyBorder="1" applyAlignment="1">
      <alignment horizontal="center"/>
    </xf>
    <xf numFmtId="168" fontId="52" fillId="57" borderId="0" xfId="0" applyNumberFormat="1" applyFont="1" applyFill="1"/>
    <xf numFmtId="168" fontId="51" fillId="0" borderId="0" xfId="0" applyNumberFormat="1" applyFont="1" applyBorder="1" applyAlignment="1">
      <alignment wrapText="1"/>
    </xf>
    <xf numFmtId="168" fontId="57" fillId="0" borderId="0" xfId="0" applyNumberFormat="1" applyFont="1" applyBorder="1" applyAlignment="1">
      <alignment horizontal="center"/>
    </xf>
    <xf numFmtId="168" fontId="51" fillId="0" borderId="0" xfId="0" applyNumberFormat="1" applyFont="1" applyAlignment="1">
      <alignment wrapText="1"/>
    </xf>
    <xf numFmtId="168" fontId="51" fillId="0" borderId="0" xfId="0" applyNumberFormat="1" applyFont="1" applyAlignment="1">
      <alignment horizontal="center"/>
    </xf>
    <xf numFmtId="167" fontId="59" fillId="0" borderId="10" xfId="0" applyNumberFormat="1" applyFont="1" applyFill="1" applyBorder="1" applyAlignment="1" applyProtection="1">
      <alignment horizontal="center" vertical="top"/>
      <protection locked="0"/>
    </xf>
    <xf numFmtId="0" fontId="59" fillId="0" borderId="0" xfId="0" applyFont="1" applyFill="1" applyAlignment="1">
      <alignment horizontal="left" vertical="top" wrapText="1"/>
    </xf>
    <xf numFmtId="49" fontId="60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/>
    <xf numFmtId="49" fontId="59" fillId="23" borderId="10" xfId="71" applyNumberFormat="1" applyFont="1" applyFill="1" applyBorder="1" applyAlignment="1">
      <alignment horizontal="center" vertical="center" wrapText="1" shrinkToFi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/>
    <xf numFmtId="0" fontId="59" fillId="0" borderId="0" xfId="0" applyFont="1" applyFill="1" applyAlignment="1">
      <alignment horizontal="right" vertical="top" wrapText="1"/>
    </xf>
    <xf numFmtId="167" fontId="59" fillId="0" borderId="0" xfId="0" applyNumberFormat="1" applyFont="1" applyAlignment="1">
      <alignment vertical="center" wrapText="1"/>
    </xf>
    <xf numFmtId="167" fontId="59" fillId="0" borderId="0" xfId="0" applyNumberFormat="1" applyFont="1" applyAlignment="1">
      <alignment horizontal="center" vertical="center" wrapText="1"/>
    </xf>
    <xf numFmtId="164" fontId="59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right" vertical="center" wrapText="1"/>
    </xf>
    <xf numFmtId="167" fontId="60" fillId="0" borderId="12" xfId="0" applyNumberFormat="1" applyFont="1" applyBorder="1" applyAlignment="1">
      <alignment vertical="center" wrapText="1"/>
    </xf>
    <xf numFmtId="164" fontId="59" fillId="0" borderId="12" xfId="0" applyNumberFormat="1" applyFont="1" applyFill="1" applyBorder="1" applyAlignment="1">
      <alignment horizontal="right" vertical="center" wrapText="1"/>
    </xf>
    <xf numFmtId="167" fontId="60" fillId="0" borderId="10" xfId="0" applyNumberFormat="1" applyFont="1" applyBorder="1" applyAlignment="1">
      <alignment horizontal="center" vertical="center" wrapText="1"/>
    </xf>
    <xf numFmtId="167" fontId="60" fillId="0" borderId="10" xfId="0" applyNumberFormat="1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center" vertical="center" wrapText="1"/>
    </xf>
    <xf numFmtId="167" fontId="60" fillId="0" borderId="0" xfId="0" applyNumberFormat="1" applyFont="1" applyAlignment="1">
      <alignment horizontal="center" vertical="center" wrapText="1"/>
    </xf>
    <xf numFmtId="4" fontId="62" fillId="0" borderId="10" xfId="72" applyNumberFormat="1" applyFont="1" applyFill="1" applyBorder="1" applyAlignment="1">
      <alignment horizontal="right" vertical="center" wrapText="1" shrinkToFit="1"/>
    </xf>
    <xf numFmtId="4" fontId="60" fillId="0" borderId="10" xfId="72" applyNumberFormat="1" applyFont="1" applyFill="1" applyBorder="1" applyAlignment="1">
      <alignment horizontal="right" vertical="center" wrapText="1" shrinkToFit="1"/>
    </xf>
    <xf numFmtId="49" fontId="59" fillId="0" borderId="10" xfId="72" applyNumberFormat="1" applyFont="1" applyFill="1" applyBorder="1" applyAlignment="1">
      <alignment horizontal="center" vertical="center" wrapText="1" shrinkToFit="1"/>
    </xf>
    <xf numFmtId="167" fontId="59" fillId="0" borderId="0" xfId="0" applyNumberFormat="1" applyFont="1" applyFill="1" applyAlignment="1">
      <alignment vertical="center" wrapText="1"/>
    </xf>
    <xf numFmtId="167" fontId="63" fillId="0" borderId="0" xfId="0" applyNumberFormat="1" applyFont="1" applyAlignment="1">
      <alignment vertical="center" wrapText="1"/>
    </xf>
    <xf numFmtId="49" fontId="59" fillId="57" borderId="10" xfId="72" applyNumberFormat="1" applyFont="1" applyFill="1" applyBorder="1" applyAlignment="1">
      <alignment horizontal="center" vertical="center" wrapText="1" shrinkToFit="1"/>
    </xf>
    <xf numFmtId="4" fontId="62" fillId="0" borderId="10" xfId="71" applyNumberFormat="1" applyFont="1" applyFill="1" applyBorder="1" applyAlignment="1">
      <alignment horizontal="right" vertical="center" wrapText="1" shrinkToFit="1"/>
    </xf>
    <xf numFmtId="4" fontId="60" fillId="0" borderId="10" xfId="71" applyNumberFormat="1" applyFont="1" applyFill="1" applyBorder="1" applyAlignment="1">
      <alignment horizontal="right" vertical="center" wrapText="1" shrinkToFit="1"/>
    </xf>
    <xf numFmtId="4" fontId="66" fillId="0" borderId="10" xfId="71" applyNumberFormat="1" applyFont="1" applyFill="1" applyBorder="1" applyAlignment="1">
      <alignment horizontal="right" vertical="center" wrapText="1" shrinkToFit="1"/>
    </xf>
    <xf numFmtId="0" fontId="59" fillId="0" borderId="0" xfId="73" applyFont="1" applyFill="1" applyAlignment="1">
      <alignment horizontal="right" vertical="top" wrapText="1"/>
    </xf>
    <xf numFmtId="166" fontId="59" fillId="0" borderId="0" xfId="73" applyNumberFormat="1" applyFont="1" applyFill="1" applyAlignment="1">
      <alignment horizontal="right" vertical="top" wrapText="1"/>
    </xf>
    <xf numFmtId="0" fontId="59" fillId="0" borderId="0" xfId="73" applyFont="1" applyFill="1" applyAlignment="1">
      <alignment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73" applyFont="1" applyFill="1" applyBorder="1" applyAlignment="1">
      <alignment horizontal="center" vertical="top" wrapText="1"/>
    </xf>
    <xf numFmtId="0" fontId="59" fillId="0" borderId="11" xfId="73" applyFont="1" applyFill="1" applyBorder="1" applyAlignment="1">
      <alignment horizontal="center" vertical="top" wrapText="1"/>
    </xf>
    <xf numFmtId="166" fontId="59" fillId="0" borderId="10" xfId="73" applyNumberFormat="1" applyFont="1" applyFill="1" applyBorder="1" applyAlignment="1">
      <alignment horizontal="center" vertical="top" wrapText="1"/>
    </xf>
    <xf numFmtId="166" fontId="59" fillId="0" borderId="0" xfId="73" applyNumberFormat="1" applyFont="1" applyFill="1" applyBorder="1" applyAlignment="1">
      <alignment horizontal="center" vertical="top" wrapText="1"/>
    </xf>
    <xf numFmtId="49" fontId="67" fillId="0" borderId="0" xfId="0" applyNumberFormat="1" applyFont="1" applyFill="1" applyAlignment="1">
      <alignment horizontal="center" vertical="top"/>
    </xf>
    <xf numFmtId="2" fontId="68" fillId="0" borderId="0" xfId="0" applyNumberFormat="1" applyFont="1" applyFill="1" applyAlignment="1">
      <alignment horizontal="left" vertical="top" wrapText="1"/>
    </xf>
    <xf numFmtId="166" fontId="67" fillId="0" borderId="0" xfId="0" applyNumberFormat="1" applyFont="1" applyFill="1" applyAlignment="1">
      <alignment horizontal="right" vertical="top"/>
    </xf>
    <xf numFmtId="49" fontId="59" fillId="0" borderId="0" xfId="0" applyNumberFormat="1" applyFont="1" applyFill="1"/>
    <xf numFmtId="0" fontId="67" fillId="0" borderId="0" xfId="0" applyFont="1" applyFill="1" applyAlignment="1">
      <alignment horizontal="left" vertical="top"/>
    </xf>
    <xf numFmtId="166" fontId="59" fillId="0" borderId="0" xfId="0" applyNumberFormat="1" applyFont="1" applyFill="1" applyAlignment="1">
      <alignment horizontal="right" vertical="top"/>
    </xf>
    <xf numFmtId="2" fontId="59" fillId="0" borderId="10" xfId="0" quotePrefix="1" applyNumberFormat="1" applyFont="1" applyFill="1" applyBorder="1" applyAlignment="1">
      <alignment horizontal="center" vertical="center" wrapText="1"/>
    </xf>
    <xf numFmtId="166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/>
    <xf numFmtId="49" fontId="59" fillId="0" borderId="0" xfId="0" applyNumberFormat="1" applyFont="1" applyFill="1" applyAlignment="1">
      <alignment horizontal="center" vertical="top"/>
    </xf>
    <xf numFmtId="2" fontId="59" fillId="0" borderId="0" xfId="0" applyNumberFormat="1" applyFont="1" applyFill="1" applyAlignment="1">
      <alignment horizontal="left" vertical="top" wrapText="1"/>
    </xf>
    <xf numFmtId="166" fontId="59" fillId="0" borderId="0" xfId="0" applyNumberFormat="1" applyFont="1" applyFill="1" applyAlignment="1">
      <alignment vertical="top"/>
    </xf>
    <xf numFmtId="0" fontId="59" fillId="0" borderId="10" xfId="72" applyFont="1" applyFill="1" applyBorder="1" applyAlignment="1">
      <alignment horizontal="left" vertical="center" wrapText="1"/>
    </xf>
    <xf numFmtId="0" fontId="59" fillId="0" borderId="23" xfId="110" applyNumberFormat="1" applyFont="1" applyAlignment="1" applyProtection="1">
      <alignment horizontal="left" vertical="center" wrapText="1"/>
    </xf>
    <xf numFmtId="0" fontId="59" fillId="23" borderId="10" xfId="71" applyFont="1" applyFill="1" applyBorder="1" applyAlignment="1">
      <alignment horizontal="left" vertical="center" wrapText="1"/>
    </xf>
    <xf numFmtId="165" fontId="59" fillId="0" borderId="0" xfId="0" applyNumberFormat="1" applyFont="1" applyAlignment="1">
      <alignment horizontal="left" vertical="center" wrapText="1"/>
    </xf>
    <xf numFmtId="167" fontId="59" fillId="0" borderId="0" xfId="0" applyNumberFormat="1" applyFont="1" applyAlignment="1">
      <alignment horizontal="left" vertical="center" wrapText="1"/>
    </xf>
    <xf numFmtId="165" fontId="60" fillId="0" borderId="0" xfId="0" applyNumberFormat="1" applyFont="1" applyAlignment="1">
      <alignment horizontal="left" vertical="center" wrapText="1"/>
    </xf>
    <xf numFmtId="167" fontId="60" fillId="0" borderId="0" xfId="0" applyNumberFormat="1" applyFont="1" applyAlignment="1">
      <alignment horizontal="left" vertical="center" wrapText="1"/>
    </xf>
    <xf numFmtId="165" fontId="59" fillId="0" borderId="0" xfId="0" applyNumberFormat="1" applyFont="1" applyFill="1" applyAlignment="1">
      <alignment horizontal="left" vertical="center" wrapText="1"/>
    </xf>
    <xf numFmtId="167" fontId="59" fillId="0" borderId="0" xfId="0" applyNumberFormat="1" applyFont="1" applyFill="1" applyAlignment="1">
      <alignment horizontal="left" vertical="center" wrapText="1"/>
    </xf>
    <xf numFmtId="167" fontId="61" fillId="0" borderId="0" xfId="0" applyNumberFormat="1" applyFont="1" applyAlignment="1">
      <alignment horizontal="left" vertical="center" wrapText="1"/>
    </xf>
    <xf numFmtId="0" fontId="59" fillId="60" borderId="10" xfId="71" applyFont="1" applyFill="1" applyBorder="1" applyAlignment="1">
      <alignment horizontal="left" vertical="center" wrapText="1"/>
    </xf>
    <xf numFmtId="0" fontId="59" fillId="0" borderId="10" xfId="71" applyFont="1" applyFill="1" applyBorder="1" applyAlignment="1">
      <alignment horizontal="left" vertical="center" wrapText="1"/>
    </xf>
    <xf numFmtId="165" fontId="59" fillId="57" borderId="0" xfId="0" applyNumberFormat="1" applyFont="1" applyFill="1" applyAlignment="1">
      <alignment horizontal="left" vertical="center" wrapText="1"/>
    </xf>
    <xf numFmtId="0" fontId="60" fillId="0" borderId="10" xfId="0" applyNumberFormat="1" applyFont="1" applyFill="1" applyBorder="1" applyAlignment="1">
      <alignment vertical="top" wrapText="1"/>
    </xf>
    <xf numFmtId="0" fontId="60" fillId="0" borderId="0" xfId="0" applyFont="1" applyAlignment="1"/>
    <xf numFmtId="168" fontId="59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center" vertical="top"/>
    </xf>
    <xf numFmtId="0" fontId="59" fillId="0" borderId="10" xfId="0" applyNumberFormat="1" applyFont="1" applyFill="1" applyBorder="1" applyAlignment="1">
      <alignment vertical="top" wrapText="1"/>
    </xf>
    <xf numFmtId="168" fontId="59" fillId="0" borderId="0" xfId="0" applyNumberFormat="1" applyFont="1" applyAlignment="1">
      <alignment horizontal="center" vertical="top"/>
    </xf>
    <xf numFmtId="49" fontId="59" fillId="0" borderId="10" xfId="0" applyNumberFormat="1" applyFont="1" applyFill="1" applyBorder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64" fillId="0" borderId="0" xfId="0" applyFont="1" applyAlignment="1">
      <alignment vertical="top"/>
    </xf>
    <xf numFmtId="0" fontId="70" fillId="0" borderId="0" xfId="0" applyFont="1" applyAlignment="1">
      <alignment horizontal="center" vertical="center" wrapText="1"/>
    </xf>
    <xf numFmtId="0" fontId="69" fillId="25" borderId="0" xfId="0" applyFont="1" applyFill="1" applyAlignment="1">
      <alignment vertical="top"/>
    </xf>
    <xf numFmtId="2" fontId="60" fillId="0" borderId="10" xfId="0" applyNumberFormat="1" applyFont="1" applyFill="1" applyBorder="1" applyAlignment="1">
      <alignment horizontal="left" vertical="top" wrapText="1"/>
    </xf>
    <xf numFmtId="0" fontId="59" fillId="0" borderId="0" xfId="0" applyNumberFormat="1" applyFont="1" applyAlignment="1">
      <alignment vertical="top" wrapText="1"/>
    </xf>
    <xf numFmtId="0" fontId="69" fillId="0" borderId="10" xfId="0" applyNumberFormat="1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horizontal="center" vertical="top"/>
    </xf>
    <xf numFmtId="167" fontId="69" fillId="0" borderId="10" xfId="0" applyNumberFormat="1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Alignment="1">
      <alignment horizontal="center" vertical="top"/>
    </xf>
    <xf numFmtId="0" fontId="64" fillId="25" borderId="0" xfId="0" applyFont="1" applyFill="1" applyAlignment="1">
      <alignment horizontal="center" vertical="top"/>
    </xf>
    <xf numFmtId="169" fontId="62" fillId="0" borderId="10" xfId="0" applyNumberFormat="1" applyFont="1" applyFill="1" applyBorder="1" applyAlignment="1" applyProtection="1">
      <alignment horizontal="center" vertical="top"/>
      <protection locked="0"/>
    </xf>
    <xf numFmtId="0" fontId="64" fillId="25" borderId="0" xfId="0" applyFont="1" applyFill="1" applyAlignment="1">
      <alignment vertical="top"/>
    </xf>
    <xf numFmtId="49" fontId="60" fillId="0" borderId="10" xfId="0" applyNumberFormat="1" applyFont="1" applyFill="1" applyBorder="1" applyAlignment="1">
      <alignment horizontal="center" vertical="top"/>
    </xf>
    <xf numFmtId="0" fontId="64" fillId="0" borderId="0" xfId="0" applyFont="1" applyFill="1" applyAlignment="1">
      <alignment vertical="top"/>
    </xf>
    <xf numFmtId="0" fontId="64" fillId="0" borderId="10" xfId="0" applyNumberFormat="1" applyFont="1" applyFill="1" applyBorder="1" applyAlignment="1">
      <alignment vertical="top" wrapText="1"/>
    </xf>
    <xf numFmtId="0" fontId="70" fillId="0" borderId="0" xfId="0" quotePrefix="1" applyNumberFormat="1" applyFont="1" applyAlignment="1">
      <alignment vertical="top" wrapText="1"/>
    </xf>
    <xf numFmtId="0" fontId="70" fillId="0" borderId="0" xfId="0" applyFont="1" applyAlignment="1">
      <alignment vertical="top" wrapText="1"/>
    </xf>
    <xf numFmtId="0" fontId="69" fillId="25" borderId="0" xfId="0" applyFont="1" applyFill="1" applyAlignment="1">
      <alignment horizontal="center" vertical="top"/>
    </xf>
    <xf numFmtId="0" fontId="59" fillId="0" borderId="0" xfId="0" applyFont="1" applyAlignment="1">
      <alignment horizontal="center" vertical="top"/>
    </xf>
    <xf numFmtId="49" fontId="70" fillId="0" borderId="0" xfId="0" quotePrefix="1" applyNumberFormat="1" applyFont="1" applyAlignment="1">
      <alignment vertical="top" wrapText="1"/>
    </xf>
    <xf numFmtId="167" fontId="64" fillId="0" borderId="10" xfId="0" applyNumberFormat="1" applyFont="1" applyFill="1" applyBorder="1" applyAlignment="1" applyProtection="1">
      <alignment horizontal="center" vertical="top"/>
      <protection locked="0"/>
    </xf>
    <xf numFmtId="49" fontId="69" fillId="0" borderId="10" xfId="0" applyNumberFormat="1" applyFont="1" applyFill="1" applyBorder="1" applyAlignment="1">
      <alignment horizontal="center" vertical="top"/>
    </xf>
    <xf numFmtId="0" fontId="64" fillId="0" borderId="0" xfId="0" applyFont="1" applyAlignment="1">
      <alignment horizontal="center" vertical="top"/>
    </xf>
    <xf numFmtId="2" fontId="60" fillId="0" borderId="10" xfId="0" applyNumberFormat="1" applyFont="1" applyBorder="1" applyAlignment="1">
      <alignment horizontal="center" vertical="center" wrapText="1"/>
    </xf>
    <xf numFmtId="168" fontId="60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top"/>
    </xf>
    <xf numFmtId="167" fontId="63" fillId="0" borderId="10" xfId="0" applyNumberFormat="1" applyFont="1" applyFill="1" applyBorder="1" applyAlignment="1" applyProtection="1">
      <alignment horizontal="center" vertical="top"/>
      <protection locked="0"/>
    </xf>
    <xf numFmtId="167" fontId="59" fillId="0" borderId="0" xfId="0" applyNumberFormat="1" applyFont="1" applyAlignment="1">
      <alignment horizontal="center" vertical="top"/>
    </xf>
    <xf numFmtId="0" fontId="59" fillId="0" borderId="0" xfId="0" applyFont="1" applyAlignment="1">
      <alignment vertical="top"/>
    </xf>
    <xf numFmtId="0" fontId="70" fillId="0" borderId="0" xfId="0" applyFont="1" applyAlignment="1">
      <alignment horizontal="center" vertical="top" wrapText="1"/>
    </xf>
    <xf numFmtId="0" fontId="69" fillId="0" borderId="0" xfId="0" applyFont="1" applyAlignment="1">
      <alignment vertical="top"/>
    </xf>
    <xf numFmtId="169" fontId="62" fillId="0" borderId="10" xfId="0" applyNumberFormat="1" applyFont="1" applyFill="1" applyBorder="1" applyAlignment="1">
      <alignment horizontal="center" vertical="top" wrapText="1"/>
    </xf>
    <xf numFmtId="49" fontId="59" fillId="0" borderId="0" xfId="0" applyNumberFormat="1" applyFont="1" applyAlignment="1">
      <alignment vertical="top"/>
    </xf>
    <xf numFmtId="165" fontId="71" fillId="0" borderId="0" xfId="0" applyNumberFormat="1" applyFont="1" applyAlignment="1">
      <alignment horizontal="left" vertical="center" wrapText="1"/>
    </xf>
    <xf numFmtId="167" fontId="59" fillId="0" borderId="0" xfId="0" applyNumberFormat="1" applyFont="1" applyAlignment="1">
      <alignment vertical="center" wrapText="1"/>
    </xf>
    <xf numFmtId="0" fontId="60" fillId="60" borderId="10" xfId="71" applyFont="1" applyFill="1" applyBorder="1" applyAlignment="1">
      <alignment horizontal="left" vertical="center" wrapText="1"/>
    </xf>
    <xf numFmtId="49" fontId="60" fillId="23" borderId="10" xfId="71" applyNumberFormat="1" applyFont="1" applyFill="1" applyBorder="1" applyAlignment="1">
      <alignment horizontal="center" vertical="center" wrapText="1" shrinkToFit="1"/>
    </xf>
    <xf numFmtId="167" fontId="60" fillId="0" borderId="0" xfId="0" applyNumberFormat="1" applyFont="1" applyAlignment="1">
      <alignment vertical="center" wrapText="1"/>
    </xf>
    <xf numFmtId="0" fontId="60" fillId="0" borderId="10" xfId="72" applyFont="1" applyFill="1" applyBorder="1" applyAlignment="1">
      <alignment horizontal="left" vertical="center" wrapText="1"/>
    </xf>
    <xf numFmtId="49" fontId="60" fillId="0" borderId="10" xfId="72" applyNumberFormat="1" applyFont="1" applyFill="1" applyBorder="1" applyAlignment="1">
      <alignment horizontal="center" vertical="center" wrapText="1" shrinkToFit="1"/>
    </xf>
    <xf numFmtId="167" fontId="60" fillId="0" borderId="0" xfId="0" applyNumberFormat="1" applyFont="1" applyFill="1" applyAlignment="1">
      <alignment vertical="center" wrapText="1"/>
    </xf>
    <xf numFmtId="165" fontId="60" fillId="0" borderId="0" xfId="0" applyNumberFormat="1" applyFont="1" applyFill="1" applyAlignment="1">
      <alignment horizontal="left" vertical="center" wrapText="1"/>
    </xf>
    <xf numFmtId="167" fontId="60" fillId="0" borderId="0" xfId="0" applyNumberFormat="1" applyFont="1" applyFill="1" applyAlignment="1">
      <alignment horizontal="left" vertical="center" wrapText="1"/>
    </xf>
    <xf numFmtId="0" fontId="60" fillId="23" borderId="10" xfId="71" applyFont="1" applyFill="1" applyBorder="1" applyAlignment="1">
      <alignment horizontal="left" vertical="center" wrapText="1"/>
    </xf>
    <xf numFmtId="49" fontId="59" fillId="23" borderId="10" xfId="71" applyNumberFormat="1" applyFont="1" applyFill="1" applyBorder="1" applyAlignment="1">
      <alignment vertical="center" wrapText="1" shrinkToFit="1"/>
    </xf>
    <xf numFmtId="0" fontId="59" fillId="0" borderId="10" xfId="346" applyFont="1" applyFill="1" applyBorder="1" applyAlignment="1">
      <alignment horizontal="justify" vertical="center" wrapText="1"/>
    </xf>
    <xf numFmtId="49" fontId="60" fillId="0" borderId="10" xfId="601" applyNumberFormat="1" applyFont="1" applyFill="1" applyBorder="1" applyAlignment="1">
      <alignment horizontal="center" vertical="center" wrapText="1"/>
    </xf>
    <xf numFmtId="0" fontId="74" fillId="0" borderId="10" xfId="346" applyFont="1" applyBorder="1" applyAlignment="1">
      <alignment horizontal="justify" vertical="center" wrapText="1"/>
    </xf>
    <xf numFmtId="49" fontId="59" fillId="0" borderId="10" xfId="601" applyNumberFormat="1" applyFont="1" applyFill="1" applyBorder="1" applyAlignment="1">
      <alignment horizontal="center" vertical="center" wrapText="1"/>
    </xf>
    <xf numFmtId="167" fontId="59" fillId="0" borderId="0" xfId="0" applyNumberFormat="1" applyFont="1" applyAlignment="1">
      <alignment vertical="center" wrapText="1"/>
    </xf>
    <xf numFmtId="4" fontId="59" fillId="0" borderId="10" xfId="73" applyNumberFormat="1" applyFont="1" applyFill="1" applyBorder="1" applyAlignment="1">
      <alignment horizontal="center" vertical="top" wrapText="1"/>
    </xf>
    <xf numFmtId="4" fontId="59" fillId="0" borderId="0" xfId="0" applyNumberFormat="1" applyFont="1" applyFill="1" applyAlignment="1">
      <alignment horizontal="right" vertical="top" wrapText="1"/>
    </xf>
    <xf numFmtId="167" fontId="59" fillId="0" borderId="0" xfId="0" applyNumberFormat="1" applyFont="1" applyAlignment="1">
      <alignment vertical="center" wrapText="1"/>
    </xf>
    <xf numFmtId="0" fontId="59" fillId="57" borderId="10" xfId="72" applyFont="1" applyFill="1" applyBorder="1" applyAlignment="1">
      <alignment horizontal="left" vertical="center" wrapText="1"/>
    </xf>
    <xf numFmtId="0" fontId="59" fillId="61" borderId="10" xfId="72" applyFont="1" applyFill="1" applyBorder="1" applyAlignment="1">
      <alignment horizontal="left" vertical="center" wrapText="1"/>
    </xf>
    <xf numFmtId="49" fontId="59" fillId="61" borderId="10" xfId="72" applyNumberFormat="1" applyFont="1" applyFill="1" applyBorder="1" applyAlignment="1">
      <alignment horizontal="center" vertical="center" wrapText="1" shrinkToFit="1"/>
    </xf>
    <xf numFmtId="4" fontId="60" fillId="61" borderId="10" xfId="72" applyNumberFormat="1" applyFont="1" applyFill="1" applyBorder="1" applyAlignment="1">
      <alignment horizontal="right" vertical="center" wrapText="1" shrinkToFit="1"/>
    </xf>
    <xf numFmtId="167" fontId="59" fillId="61" borderId="0" xfId="0" applyNumberFormat="1" applyFont="1" applyFill="1" applyAlignment="1">
      <alignment vertical="center" wrapText="1"/>
    </xf>
    <xf numFmtId="165" fontId="59" fillId="61" borderId="0" xfId="0" applyNumberFormat="1" applyFont="1" applyFill="1" applyAlignment="1">
      <alignment horizontal="left" vertical="center" wrapText="1"/>
    </xf>
    <xf numFmtId="167" fontId="59" fillId="61" borderId="0" xfId="0" applyNumberFormat="1" applyFont="1" applyFill="1" applyAlignment="1">
      <alignment horizontal="left" vertical="center" wrapText="1"/>
    </xf>
    <xf numFmtId="49" fontId="59" fillId="0" borderId="26" xfId="116" applyNumberFormat="1" applyFont="1" applyFill="1" applyAlignment="1" applyProtection="1">
      <alignment horizontal="center" vertical="center"/>
    </xf>
    <xf numFmtId="1" fontId="65" fillId="0" borderId="23" xfId="332" applyNumberFormat="1" applyFont="1" applyFill="1" applyProtection="1">
      <alignment horizontal="center" vertical="top" shrinkToFit="1"/>
    </xf>
    <xf numFmtId="0" fontId="65" fillId="0" borderId="23" xfId="331" applyNumberFormat="1" applyFont="1" applyFill="1" applyProtection="1">
      <alignment vertical="top" wrapText="1"/>
    </xf>
    <xf numFmtId="1" fontId="65" fillId="0" borderId="27" xfId="332" applyNumberFormat="1" applyFont="1" applyFill="1" applyBorder="1" applyProtection="1">
      <alignment horizontal="center" vertical="top" shrinkToFit="1"/>
    </xf>
    <xf numFmtId="0" fontId="65" fillId="0" borderId="27" xfId="331" applyNumberFormat="1" applyFont="1" applyFill="1" applyBorder="1" applyProtection="1">
      <alignment vertical="top" wrapText="1"/>
    </xf>
    <xf numFmtId="1" fontId="65" fillId="0" borderId="10" xfId="332" applyNumberFormat="1" applyFont="1" applyFill="1" applyBorder="1" applyProtection="1">
      <alignment horizontal="center" vertical="top" shrinkToFit="1"/>
    </xf>
    <xf numFmtId="0" fontId="65" fillId="0" borderId="10" xfId="331" applyNumberFormat="1" applyFont="1" applyFill="1" applyBorder="1" applyProtection="1">
      <alignment vertical="top" wrapText="1"/>
    </xf>
    <xf numFmtId="0" fontId="60" fillId="0" borderId="10" xfId="173" applyFont="1" applyFill="1" applyBorder="1" applyProtection="1">
      <protection locked="0"/>
    </xf>
    <xf numFmtId="0" fontId="66" fillId="0" borderId="10" xfId="335" applyNumberFormat="1" applyFont="1" applyFill="1" applyBorder="1" applyProtection="1">
      <alignment horizontal="left"/>
    </xf>
    <xf numFmtId="4" fontId="66" fillId="0" borderId="28" xfId="336" applyNumberFormat="1" applyFont="1" applyFill="1" applyBorder="1" applyProtection="1">
      <alignment horizontal="right" vertical="top" shrinkToFit="1"/>
    </xf>
    <xf numFmtId="4" fontId="65" fillId="0" borderId="23" xfId="333" applyNumberFormat="1" applyFont="1" applyFill="1" applyProtection="1">
      <alignment horizontal="right" vertical="top" shrinkToFit="1"/>
    </xf>
    <xf numFmtId="0" fontId="59" fillId="0" borderId="0" xfId="73" applyFont="1" applyFill="1" applyAlignment="1">
      <alignment horizontal="left" vertical="top" wrapText="1"/>
    </xf>
    <xf numFmtId="0" fontId="59" fillId="0" borderId="0" xfId="0" applyFont="1" applyFill="1" applyAlignment="1">
      <alignment vertical="top" wrapText="1"/>
    </xf>
    <xf numFmtId="0" fontId="65" fillId="0" borderId="10" xfId="335" applyNumberFormat="1" applyFont="1" applyFill="1" applyBorder="1" applyAlignment="1" applyProtection="1">
      <alignment horizontal="left" wrapText="1"/>
    </xf>
    <xf numFmtId="0" fontId="60" fillId="0" borderId="0" xfId="0" applyFont="1" applyFill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 horizontal="center" vertical="top" wrapText="1"/>
    </xf>
    <xf numFmtId="0" fontId="65" fillId="0" borderId="23" xfId="331" applyNumberFormat="1" applyFont="1" applyFill="1" applyAlignment="1" applyProtection="1">
      <alignment vertical="top" wrapText="1"/>
    </xf>
    <xf numFmtId="1" fontId="65" fillId="0" borderId="23" xfId="332" applyNumberFormat="1" applyFont="1" applyFill="1" applyAlignment="1" applyProtection="1">
      <alignment horizontal="center" vertical="top" wrapText="1" shrinkToFit="1"/>
    </xf>
    <xf numFmtId="4" fontId="65" fillId="0" borderId="23" xfId="333" applyNumberFormat="1" applyFont="1" applyFill="1" applyAlignment="1" applyProtection="1">
      <alignment horizontal="right" vertical="top" wrapText="1" shrinkToFit="1"/>
    </xf>
    <xf numFmtId="0" fontId="59" fillId="0" borderId="0" xfId="0" applyFont="1" applyFill="1" applyAlignment="1" applyProtection="1">
      <alignment wrapText="1"/>
      <protection locked="0"/>
    </xf>
    <xf numFmtId="0" fontId="64" fillId="0" borderId="0" xfId="0" applyFont="1" applyFill="1" applyAlignment="1" applyProtection="1">
      <alignment wrapText="1"/>
      <protection locked="0"/>
    </xf>
    <xf numFmtId="0" fontId="60" fillId="0" borderId="0" xfId="0" applyFont="1" applyFill="1" applyAlignment="1" applyProtection="1">
      <alignment wrapText="1"/>
      <protection locked="0"/>
    </xf>
    <xf numFmtId="0" fontId="65" fillId="0" borderId="27" xfId="331" applyNumberFormat="1" applyFont="1" applyFill="1" applyBorder="1" applyAlignment="1" applyProtection="1">
      <alignment vertical="top" wrapText="1"/>
    </xf>
    <xf numFmtId="1" fontId="65" fillId="0" borderId="27" xfId="332" applyNumberFormat="1" applyFont="1" applyFill="1" applyBorder="1" applyAlignment="1" applyProtection="1">
      <alignment horizontal="center" vertical="top" wrapText="1" shrinkToFit="1"/>
    </xf>
    <xf numFmtId="0" fontId="65" fillId="0" borderId="10" xfId="335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0" xfId="73" applyFont="1" applyFill="1" applyBorder="1" applyAlignment="1">
      <alignment vertical="top" wrapText="1"/>
    </xf>
    <xf numFmtId="0" fontId="59" fillId="0" borderId="0" xfId="73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 horizontal="center" vertical="top" wrapText="1"/>
    </xf>
    <xf numFmtId="2" fontId="64" fillId="0" borderId="0" xfId="0" applyNumberFormat="1" applyFont="1" applyFill="1" applyAlignment="1" applyProtection="1">
      <alignment wrapText="1"/>
      <protection locked="0"/>
    </xf>
    <xf numFmtId="4" fontId="65" fillId="0" borderId="27" xfId="333" applyNumberFormat="1" applyFont="1" applyFill="1" applyBorder="1" applyAlignment="1" applyProtection="1">
      <alignment horizontal="right" vertical="top" wrapText="1" shrinkToFit="1"/>
    </xf>
    <xf numFmtId="0" fontId="65" fillId="0" borderId="10" xfId="331" applyNumberFormat="1" applyFont="1" applyFill="1" applyBorder="1" applyAlignment="1" applyProtection="1">
      <alignment vertical="top" wrapText="1"/>
    </xf>
    <xf numFmtId="1" fontId="65" fillId="0" borderId="10" xfId="332" applyNumberFormat="1" applyFont="1" applyFill="1" applyBorder="1" applyAlignment="1" applyProtection="1">
      <alignment horizontal="center" vertical="top" wrapText="1" shrinkToFit="1"/>
    </xf>
    <xf numFmtId="4" fontId="65" fillId="0" borderId="10" xfId="333" applyNumberFormat="1" applyFont="1" applyFill="1" applyBorder="1" applyAlignment="1" applyProtection="1">
      <alignment horizontal="right" vertical="top" wrapText="1" shrinkToFit="1"/>
    </xf>
    <xf numFmtId="0" fontId="65" fillId="0" borderId="10" xfId="335" applyNumberFormat="1" applyFont="1" applyFill="1" applyBorder="1" applyAlignment="1" applyProtection="1">
      <alignment horizontal="center" wrapText="1"/>
    </xf>
    <xf numFmtId="0" fontId="65" fillId="0" borderId="29" xfId="331" applyNumberFormat="1" applyFont="1" applyFill="1" applyBorder="1" applyAlignment="1" applyProtection="1">
      <alignment vertical="top" wrapText="1"/>
    </xf>
    <xf numFmtId="1" fontId="65" fillId="0" borderId="29" xfId="332" applyNumberFormat="1" applyFont="1" applyFill="1" applyBorder="1" applyAlignment="1" applyProtection="1">
      <alignment horizontal="center" vertical="top" wrapText="1" shrinkToFit="1"/>
    </xf>
    <xf numFmtId="4" fontId="65" fillId="0" borderId="29" xfId="333" applyNumberFormat="1" applyFont="1" applyFill="1" applyBorder="1" applyAlignment="1" applyProtection="1">
      <alignment horizontal="right" vertical="top" wrapText="1" shrinkToFit="1"/>
    </xf>
    <xf numFmtId="0" fontId="60" fillId="0" borderId="10" xfId="0" applyFont="1" applyFill="1" applyBorder="1" applyAlignment="1">
      <alignment horizontal="left" vertical="top" wrapText="1"/>
    </xf>
    <xf numFmtId="0" fontId="65" fillId="0" borderId="10" xfId="335" applyNumberFormat="1" applyFont="1" applyFill="1" applyBorder="1" applyAlignment="1" applyProtection="1">
      <alignment wrapText="1"/>
    </xf>
    <xf numFmtId="0" fontId="59" fillId="0" borderId="0" xfId="71" applyFont="1" applyFill="1" applyAlignment="1">
      <alignment wrapText="1"/>
    </xf>
    <xf numFmtId="0" fontId="64" fillId="0" borderId="0" xfId="0" applyFont="1" applyFill="1" applyAlignment="1">
      <alignment vertical="top" wrapText="1"/>
    </xf>
    <xf numFmtId="0" fontId="59" fillId="0" borderId="0" xfId="0" applyFont="1" applyFill="1" applyAlignment="1">
      <alignment vertical="top" wrapText="1"/>
    </xf>
    <xf numFmtId="4" fontId="65" fillId="0" borderId="10" xfId="336" applyNumberFormat="1" applyFont="1" applyFill="1" applyBorder="1" applyAlignment="1" applyProtection="1">
      <alignment horizontal="right" vertical="top" wrapText="1" shrinkToFit="1"/>
    </xf>
    <xf numFmtId="4" fontId="59" fillId="0" borderId="10" xfId="0" applyNumberFormat="1" applyFont="1" applyFill="1" applyBorder="1" applyAlignment="1">
      <alignment horizontal="right" vertical="top" wrapText="1"/>
    </xf>
    <xf numFmtId="4" fontId="60" fillId="0" borderId="10" xfId="0" applyNumberFormat="1" applyFont="1" applyFill="1" applyBorder="1" applyAlignment="1">
      <alignment horizontal="right" vertical="top" wrapText="1"/>
    </xf>
    <xf numFmtId="4" fontId="59" fillId="0" borderId="0" xfId="73" applyNumberFormat="1" applyFont="1" applyFill="1" applyAlignment="1">
      <alignment horizontal="right" vertical="top" wrapText="1"/>
    </xf>
    <xf numFmtId="167" fontId="59" fillId="0" borderId="0" xfId="0" applyNumberFormat="1" applyFont="1" applyAlignment="1">
      <alignment vertical="center" wrapText="1"/>
    </xf>
    <xf numFmtId="0" fontId="60" fillId="57" borderId="10" xfId="72" applyFont="1" applyFill="1" applyBorder="1" applyAlignment="1">
      <alignment horizontal="left" vertical="center" wrapText="1"/>
    </xf>
    <xf numFmtId="49" fontId="60" fillId="57" borderId="10" xfId="72" applyNumberFormat="1" applyFont="1" applyFill="1" applyBorder="1" applyAlignment="1">
      <alignment horizontal="center" vertical="center" wrapText="1" shrinkToFit="1"/>
    </xf>
    <xf numFmtId="4" fontId="62" fillId="57" borderId="10" xfId="72" applyNumberFormat="1" applyFont="1" applyFill="1" applyBorder="1" applyAlignment="1">
      <alignment horizontal="right" vertical="center" wrapText="1" shrinkToFit="1"/>
    </xf>
    <xf numFmtId="167" fontId="60" fillId="57" borderId="0" xfId="0" applyNumberFormat="1" applyFont="1" applyFill="1" applyAlignment="1">
      <alignment vertical="center" wrapText="1"/>
    </xf>
    <xf numFmtId="165" fontId="60" fillId="57" borderId="0" xfId="0" applyNumberFormat="1" applyFont="1" applyFill="1" applyAlignment="1">
      <alignment horizontal="left" vertical="center" wrapText="1"/>
    </xf>
    <xf numFmtId="167" fontId="60" fillId="57" borderId="0" xfId="0" applyNumberFormat="1" applyFont="1" applyFill="1" applyAlignment="1">
      <alignment horizontal="left" vertical="center" wrapText="1"/>
    </xf>
    <xf numFmtId="167" fontId="59" fillId="57" borderId="0" xfId="0" applyNumberFormat="1" applyFont="1" applyFill="1" applyAlignment="1">
      <alignment vertical="center" wrapText="1"/>
    </xf>
    <xf numFmtId="167" fontId="59" fillId="57" borderId="0" xfId="0" applyNumberFormat="1" applyFont="1" applyFill="1" applyAlignment="1">
      <alignment horizontal="left" vertical="center" wrapText="1"/>
    </xf>
    <xf numFmtId="4" fontId="60" fillId="57" borderId="10" xfId="72" applyNumberFormat="1" applyFont="1" applyFill="1" applyBorder="1" applyAlignment="1">
      <alignment horizontal="right" vertical="center" wrapText="1" shrinkToFit="1"/>
    </xf>
    <xf numFmtId="0" fontId="60" fillId="57" borderId="10" xfId="0" applyNumberFormat="1" applyFont="1" applyFill="1" applyBorder="1" applyAlignment="1">
      <alignment vertical="top" wrapText="1"/>
    </xf>
    <xf numFmtId="49" fontId="60" fillId="57" borderId="10" xfId="0" applyNumberFormat="1" applyFont="1" applyFill="1" applyBorder="1" applyAlignment="1">
      <alignment horizontal="center" vertical="top"/>
    </xf>
    <xf numFmtId="167" fontId="62" fillId="57" borderId="10" xfId="0" applyNumberFormat="1" applyFont="1" applyFill="1" applyBorder="1" applyAlignment="1" applyProtection="1">
      <alignment horizontal="center" vertical="top"/>
      <protection locked="0"/>
    </xf>
    <xf numFmtId="0" fontId="60" fillId="57" borderId="0" xfId="0" applyFont="1" applyFill="1" applyAlignment="1">
      <alignment vertical="top"/>
    </xf>
    <xf numFmtId="0" fontId="60" fillId="57" borderId="0" xfId="0" applyFont="1" applyFill="1" applyAlignment="1">
      <alignment horizontal="center" vertical="top"/>
    </xf>
    <xf numFmtId="0" fontId="59" fillId="57" borderId="10" xfId="0" applyNumberFormat="1" applyFont="1" applyFill="1" applyBorder="1" applyAlignment="1">
      <alignment vertical="top" wrapText="1"/>
    </xf>
    <xf numFmtId="49" fontId="59" fillId="57" borderId="10" xfId="0" applyNumberFormat="1" applyFont="1" applyFill="1" applyBorder="1" applyAlignment="1">
      <alignment horizontal="center" vertical="top"/>
    </xf>
    <xf numFmtId="167" fontId="63" fillId="57" borderId="10" xfId="0" applyNumberFormat="1" applyFont="1" applyFill="1" applyBorder="1" applyAlignment="1" applyProtection="1">
      <alignment horizontal="center" vertical="top"/>
      <protection locked="0"/>
    </xf>
    <xf numFmtId="0" fontId="59" fillId="57" borderId="0" xfId="0" applyFont="1" applyFill="1" applyAlignment="1">
      <alignment vertical="top"/>
    </xf>
    <xf numFmtId="0" fontId="59" fillId="57" borderId="0" xfId="0" applyFont="1" applyFill="1" applyAlignment="1">
      <alignment horizontal="center" vertical="top"/>
    </xf>
    <xf numFmtId="167" fontId="59" fillId="57" borderId="10" xfId="0" applyNumberFormat="1" applyFont="1" applyFill="1" applyBorder="1" applyAlignment="1" applyProtection="1">
      <alignment horizontal="center" vertical="top"/>
      <protection locked="0"/>
    </xf>
    <xf numFmtId="167" fontId="5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60" fillId="23" borderId="13" xfId="71" applyNumberFormat="1" applyFont="1" applyFill="1" applyBorder="1" applyAlignment="1">
      <alignment horizontal="left" vertical="center" wrapText="1" shrinkToFit="1"/>
    </xf>
    <xf numFmtId="167" fontId="60" fillId="0" borderId="0" xfId="0" applyNumberFormat="1" applyFont="1" applyFill="1" applyAlignment="1">
      <alignment horizontal="center" vertical="center" wrapText="1"/>
    </xf>
    <xf numFmtId="167" fontId="60" fillId="0" borderId="0" xfId="0" applyNumberFormat="1" applyFont="1" applyAlignment="1">
      <alignment horizontal="center" vertical="center" wrapText="1"/>
    </xf>
    <xf numFmtId="0" fontId="59" fillId="0" borderId="0" xfId="73" applyFont="1" applyFill="1" applyAlignment="1">
      <alignment horizontal="left" vertical="top" wrapText="1"/>
    </xf>
    <xf numFmtId="0" fontId="59" fillId="0" borderId="0" xfId="0" applyFont="1" applyFill="1" applyAlignment="1">
      <alignment vertical="top" wrapText="1"/>
    </xf>
    <xf numFmtId="0" fontId="60" fillId="0" borderId="0" xfId="73" applyFont="1" applyFill="1" applyAlignment="1">
      <alignment horizontal="center" vertical="top" wrapText="1"/>
    </xf>
    <xf numFmtId="0" fontId="60" fillId="0" borderId="0" xfId="73" applyFont="1" applyFill="1" applyAlignment="1">
      <alignment vertical="top" wrapText="1"/>
    </xf>
    <xf numFmtId="0" fontId="59" fillId="0" borderId="12" xfId="73" applyFont="1" applyFill="1" applyBorder="1" applyAlignment="1">
      <alignment horizontal="right" vertical="top" wrapText="1"/>
    </xf>
    <xf numFmtId="0" fontId="59" fillId="0" borderId="12" xfId="73" applyFont="1" applyFill="1" applyBorder="1" applyAlignment="1">
      <alignment vertical="top" wrapText="1"/>
    </xf>
    <xf numFmtId="166" fontId="59" fillId="0" borderId="12" xfId="73" applyNumberFormat="1" applyFont="1" applyFill="1" applyBorder="1" applyAlignment="1">
      <alignment horizontal="right" vertical="top" wrapText="1"/>
    </xf>
    <xf numFmtId="0" fontId="59" fillId="0" borderId="0" xfId="73" applyFont="1" applyFill="1" applyAlignment="1">
      <alignment horizontal="center" vertical="top" wrapText="1"/>
    </xf>
    <xf numFmtId="0" fontId="60" fillId="0" borderId="0" xfId="0" applyFont="1" applyFill="1" applyAlignment="1">
      <alignment horizontal="center" wrapText="1"/>
    </xf>
    <xf numFmtId="167" fontId="59" fillId="0" borderId="0" xfId="0" applyNumberFormat="1" applyFont="1" applyAlignment="1">
      <alignment horizontal="left" vertical="center"/>
    </xf>
    <xf numFmtId="0" fontId="60" fillId="0" borderId="0" xfId="0" applyFont="1" applyAlignment="1">
      <alignment horizontal="center" vertical="top" wrapText="1"/>
    </xf>
    <xf numFmtId="168" fontId="52" fillId="0" borderId="0" xfId="0" quotePrefix="1" applyNumberFormat="1" applyFont="1" applyAlignment="1">
      <alignment horizontal="center" wrapText="1"/>
    </xf>
    <xf numFmtId="167" fontId="51" fillId="0" borderId="0" xfId="0" applyNumberFormat="1" applyFont="1" applyAlignment="1">
      <alignment horizontal="left" vertical="center"/>
    </xf>
    <xf numFmtId="168" fontId="52" fillId="0" borderId="0" xfId="0" applyNumberFormat="1" applyFont="1" applyFill="1" applyAlignment="1">
      <alignment horizontal="center"/>
    </xf>
    <xf numFmtId="168" fontId="52" fillId="0" borderId="0" xfId="0" applyNumberFormat="1" applyFont="1" applyAlignment="1">
      <alignment horizontal="center"/>
    </xf>
  </cellXfs>
  <cellStyles count="607">
    <cellStyle name="20% - Акцент1" xfId="1" builtinId="30" customBuiltin="1"/>
    <cellStyle name="20% - Акцент1 2" xfId="2"/>
    <cellStyle name="20% - Акцент1 2 2" xfId="120"/>
    <cellStyle name="20% - Акцент1 2 2 2" xfId="288"/>
    <cellStyle name="20% - Акцент1 2 3" xfId="204"/>
    <cellStyle name="20% - Акцент1 3" xfId="119"/>
    <cellStyle name="20% - Акцент1 4" xfId="203"/>
    <cellStyle name="20% - Акцент2" xfId="3" builtinId="34" customBuiltin="1"/>
    <cellStyle name="20% - Акцент2 2" xfId="4"/>
    <cellStyle name="20% - Акцент2 2 2" xfId="122"/>
    <cellStyle name="20% - Акцент2 2 2 2" xfId="289"/>
    <cellStyle name="20% - Акцент2 2 3" xfId="206"/>
    <cellStyle name="20% - Акцент2 3" xfId="121"/>
    <cellStyle name="20% - Акцент2 4" xfId="205"/>
    <cellStyle name="20% - Акцент3" xfId="5" builtinId="38" customBuiltin="1"/>
    <cellStyle name="20% - Акцент3 2" xfId="6"/>
    <cellStyle name="20% - Акцент3 2 2" xfId="124"/>
    <cellStyle name="20% - Акцент3 2 2 2" xfId="290"/>
    <cellStyle name="20% - Акцент3 2 3" xfId="208"/>
    <cellStyle name="20% - Акцент3 3" xfId="123"/>
    <cellStyle name="20% - Акцент3 4" xfId="207"/>
    <cellStyle name="20% - Акцент4" xfId="7" builtinId="42" customBuiltin="1"/>
    <cellStyle name="20% - Акцент4 2" xfId="8"/>
    <cellStyle name="20% - Акцент4 2 2" xfId="126"/>
    <cellStyle name="20% - Акцент4 2 2 2" xfId="291"/>
    <cellStyle name="20% - Акцент4 2 3" xfId="210"/>
    <cellStyle name="20% - Акцент4 3" xfId="125"/>
    <cellStyle name="20% - Акцент4 4" xfId="209"/>
    <cellStyle name="20% - Акцент5" xfId="9" builtinId="46" customBuiltin="1"/>
    <cellStyle name="20% - Акцент5 2" xfId="10"/>
    <cellStyle name="20% - Акцент5 2 2" xfId="128"/>
    <cellStyle name="20% - Акцент5 2 2 2" xfId="292"/>
    <cellStyle name="20% - Акцент5 2 3" xfId="212"/>
    <cellStyle name="20% - Акцент5 3" xfId="127"/>
    <cellStyle name="20% - Акцент5 4" xfId="211"/>
    <cellStyle name="20% - Акцент6" xfId="11" builtinId="50" customBuiltin="1"/>
    <cellStyle name="20% - Акцент6 2" xfId="12"/>
    <cellStyle name="20% - Акцент6 2 2" xfId="130"/>
    <cellStyle name="20% - Акцент6 2 2 2" xfId="293"/>
    <cellStyle name="20% - Акцент6 2 3" xfId="214"/>
    <cellStyle name="20% - Акцент6 3" xfId="129"/>
    <cellStyle name="20% - Акцент6 4" xfId="213"/>
    <cellStyle name="40% - Акцент1" xfId="13" builtinId="31" customBuiltin="1"/>
    <cellStyle name="40% - Акцент1 2" xfId="14"/>
    <cellStyle name="40% - Акцент1 2 2" xfId="132"/>
    <cellStyle name="40% - Акцент1 2 2 2" xfId="294"/>
    <cellStyle name="40% - Акцент1 2 3" xfId="216"/>
    <cellStyle name="40% - Акцент1 3" xfId="131"/>
    <cellStyle name="40% - Акцент1 4" xfId="215"/>
    <cellStyle name="40% - Акцент2" xfId="15" builtinId="35" customBuiltin="1"/>
    <cellStyle name="40% - Акцент2 2" xfId="16"/>
    <cellStyle name="40% - Акцент2 2 2" xfId="134"/>
    <cellStyle name="40% - Акцент2 2 2 2" xfId="295"/>
    <cellStyle name="40% - Акцент2 2 3" xfId="218"/>
    <cellStyle name="40% - Акцент2 3" xfId="133"/>
    <cellStyle name="40% - Акцент2 4" xfId="217"/>
    <cellStyle name="40% - Акцент3" xfId="17" builtinId="39" customBuiltin="1"/>
    <cellStyle name="40% - Акцент3 2" xfId="18"/>
    <cellStyle name="40% - Акцент3 2 2" xfId="136"/>
    <cellStyle name="40% - Акцент3 2 2 2" xfId="296"/>
    <cellStyle name="40% - Акцент3 2 3" xfId="220"/>
    <cellStyle name="40% - Акцент3 3" xfId="135"/>
    <cellStyle name="40% - Акцент3 4" xfId="219"/>
    <cellStyle name="40% - Акцент4" xfId="19" builtinId="43" customBuiltin="1"/>
    <cellStyle name="40% - Акцент4 2" xfId="20"/>
    <cellStyle name="40% - Акцент4 2 2" xfId="138"/>
    <cellStyle name="40% - Акцент4 2 2 2" xfId="297"/>
    <cellStyle name="40% - Акцент4 2 3" xfId="222"/>
    <cellStyle name="40% - Акцент4 3" xfId="137"/>
    <cellStyle name="40% - Акцент4 4" xfId="221"/>
    <cellStyle name="40% - Акцент5" xfId="21" builtinId="47" customBuiltin="1"/>
    <cellStyle name="40% - Акцент5 2" xfId="22"/>
    <cellStyle name="40% - Акцент5 2 2" xfId="140"/>
    <cellStyle name="40% - Акцент5 2 2 2" xfId="298"/>
    <cellStyle name="40% - Акцент5 2 3" xfId="224"/>
    <cellStyle name="40% - Акцент5 3" xfId="139"/>
    <cellStyle name="40% - Акцент5 4" xfId="223"/>
    <cellStyle name="40% - Акцент6" xfId="23" builtinId="51" customBuiltin="1"/>
    <cellStyle name="40% - Акцент6 2" xfId="24"/>
    <cellStyle name="40% - Акцент6 2 2" xfId="142"/>
    <cellStyle name="40% - Акцент6 2 2 2" xfId="299"/>
    <cellStyle name="40% - Акцент6 2 3" xfId="226"/>
    <cellStyle name="40% - Акцент6 3" xfId="141"/>
    <cellStyle name="40% - Акцент6 4" xfId="225"/>
    <cellStyle name="60% - Акцент1" xfId="25" builtinId="32" customBuiltin="1"/>
    <cellStyle name="60% - Акцент1 2" xfId="26"/>
    <cellStyle name="60% - Акцент1 3" xfId="143"/>
    <cellStyle name="60% - Акцент1 4" xfId="227"/>
    <cellStyle name="60% - Акцент2" xfId="27" builtinId="36" customBuiltin="1"/>
    <cellStyle name="60% - Акцент2 2" xfId="28"/>
    <cellStyle name="60% - Акцент2 3" xfId="144"/>
    <cellStyle name="60% - Акцент2 4" xfId="228"/>
    <cellStyle name="60% - Акцент3" xfId="29" builtinId="40" customBuiltin="1"/>
    <cellStyle name="60% - Акцент3 2" xfId="30"/>
    <cellStyle name="60% - Акцент3 3" xfId="145"/>
    <cellStyle name="60% - Акцент3 4" xfId="229"/>
    <cellStyle name="60% - Акцент4" xfId="31" builtinId="44" customBuiltin="1"/>
    <cellStyle name="60% - Акцент4 2" xfId="32"/>
    <cellStyle name="60% - Акцент4 3" xfId="146"/>
    <cellStyle name="60% - Акцент4 4" xfId="230"/>
    <cellStyle name="60% - Акцент5" xfId="33" builtinId="48" customBuiltin="1"/>
    <cellStyle name="60% - Акцент5 2" xfId="34"/>
    <cellStyle name="60% - Акцент5 3" xfId="147"/>
    <cellStyle name="60% - Акцент5 4" xfId="231"/>
    <cellStyle name="60% - Акцент6" xfId="35" builtinId="52" customBuiltin="1"/>
    <cellStyle name="60% - Акцент6 2" xfId="36"/>
    <cellStyle name="60% - Акцент6 3" xfId="148"/>
    <cellStyle name="60% - Акцент6 4" xfId="232"/>
    <cellStyle name="br" xfId="101"/>
    <cellStyle name="br 2" xfId="271"/>
    <cellStyle name="br 2 2" xfId="348"/>
    <cellStyle name="br 2 3" xfId="349"/>
    <cellStyle name="br 2 4" xfId="350"/>
    <cellStyle name="br 2 5" xfId="351"/>
    <cellStyle name="br 3" xfId="352"/>
    <cellStyle name="br 4" xfId="353"/>
    <cellStyle name="br 5" xfId="354"/>
    <cellStyle name="br 6" xfId="347"/>
    <cellStyle name="col" xfId="102"/>
    <cellStyle name="col 2" xfId="272"/>
    <cellStyle name="col 2 2" xfId="356"/>
    <cellStyle name="col 2 3" xfId="357"/>
    <cellStyle name="col 2 4" xfId="358"/>
    <cellStyle name="col 2 5" xfId="359"/>
    <cellStyle name="col 3" xfId="360"/>
    <cellStyle name="col 4" xfId="361"/>
    <cellStyle name="col 5" xfId="362"/>
    <cellStyle name="col 6" xfId="355"/>
    <cellStyle name="style0" xfId="103"/>
    <cellStyle name="style0 2" xfId="188"/>
    <cellStyle name="style0 2 2" xfId="365"/>
    <cellStyle name="style0 2 3" xfId="366"/>
    <cellStyle name="style0 2 4" xfId="367"/>
    <cellStyle name="style0 2 5" xfId="368"/>
    <cellStyle name="style0 2 6" xfId="364"/>
    <cellStyle name="style0 3" xfId="273"/>
    <cellStyle name="style0 4" xfId="369"/>
    <cellStyle name="style0 5" xfId="370"/>
    <cellStyle name="style0 6" xfId="363"/>
    <cellStyle name="td" xfId="104"/>
    <cellStyle name="td 2" xfId="189"/>
    <cellStyle name="td 2 2" xfId="373"/>
    <cellStyle name="td 2 3" xfId="374"/>
    <cellStyle name="td 2 4" xfId="375"/>
    <cellStyle name="td 2 5" xfId="376"/>
    <cellStyle name="td 2 6" xfId="372"/>
    <cellStyle name="td 3" xfId="274"/>
    <cellStyle name="td 4" xfId="377"/>
    <cellStyle name="td 5" xfId="378"/>
    <cellStyle name="td 6" xfId="371"/>
    <cellStyle name="tr" xfId="105"/>
    <cellStyle name="tr 2" xfId="275"/>
    <cellStyle name="tr 2 2" xfId="380"/>
    <cellStyle name="tr 2 3" xfId="381"/>
    <cellStyle name="tr 2 4" xfId="382"/>
    <cellStyle name="tr 2 5" xfId="383"/>
    <cellStyle name="tr 3" xfId="384"/>
    <cellStyle name="tr 4" xfId="385"/>
    <cellStyle name="tr 5" xfId="386"/>
    <cellStyle name="tr 6" xfId="379"/>
    <cellStyle name="xl21" xfId="106"/>
    <cellStyle name="xl21 2" xfId="190"/>
    <cellStyle name="xl21 2 2" xfId="389"/>
    <cellStyle name="xl21 2 3" xfId="390"/>
    <cellStyle name="xl21 2 4" xfId="391"/>
    <cellStyle name="xl21 2 5" xfId="392"/>
    <cellStyle name="xl21 2 6" xfId="388"/>
    <cellStyle name="xl21 3" xfId="276"/>
    <cellStyle name="xl21 4" xfId="393"/>
    <cellStyle name="xl21 5" xfId="394"/>
    <cellStyle name="xl21 6" xfId="387"/>
    <cellStyle name="xl22" xfId="94"/>
    <cellStyle name="xl22 2" xfId="174"/>
    <cellStyle name="xl22 2 2" xfId="397"/>
    <cellStyle name="xl22 2 3" xfId="398"/>
    <cellStyle name="xl22 2 4" xfId="399"/>
    <cellStyle name="xl22 2 5" xfId="400"/>
    <cellStyle name="xl22 2 6" xfId="396"/>
    <cellStyle name="xl22 3" xfId="264"/>
    <cellStyle name="xl22 3 2" xfId="401"/>
    <cellStyle name="xl22 4" xfId="308"/>
    <cellStyle name="xl22 4 2" xfId="402"/>
    <cellStyle name="xl22 5" xfId="403"/>
    <cellStyle name="xl22 6" xfId="395"/>
    <cellStyle name="xl23" xfId="95"/>
    <cellStyle name="xl23 2" xfId="175"/>
    <cellStyle name="xl23 2 2" xfId="406"/>
    <cellStyle name="xl23 2 3" xfId="407"/>
    <cellStyle name="xl23 2 4" xfId="408"/>
    <cellStyle name="xl23 2 5" xfId="409"/>
    <cellStyle name="xl23 2 6" xfId="405"/>
    <cellStyle name="xl23 3" xfId="265"/>
    <cellStyle name="xl23 3 2" xfId="410"/>
    <cellStyle name="xl23 4" xfId="339"/>
    <cellStyle name="xl23 4 2" xfId="411"/>
    <cellStyle name="xl23 5" xfId="412"/>
    <cellStyle name="xl23 6" xfId="404"/>
    <cellStyle name="xl24" xfId="96"/>
    <cellStyle name="xl24 2" xfId="176"/>
    <cellStyle name="xl24 2 2" xfId="415"/>
    <cellStyle name="xl24 2 3" xfId="416"/>
    <cellStyle name="xl24 2 4" xfId="417"/>
    <cellStyle name="xl24 2 5" xfId="418"/>
    <cellStyle name="xl24 2 6" xfId="414"/>
    <cellStyle name="xl24 3" xfId="266"/>
    <cellStyle name="xl24 3 2" xfId="419"/>
    <cellStyle name="xl24 4" xfId="304"/>
    <cellStyle name="xl24 4 2" xfId="420"/>
    <cellStyle name="xl24 5" xfId="421"/>
    <cellStyle name="xl24 6" xfId="413"/>
    <cellStyle name="xl25" xfId="97"/>
    <cellStyle name="xl25 2" xfId="177"/>
    <cellStyle name="xl25 2 2" xfId="424"/>
    <cellStyle name="xl25 2 3" xfId="425"/>
    <cellStyle name="xl25 2 4" xfId="426"/>
    <cellStyle name="xl25 2 5" xfId="427"/>
    <cellStyle name="xl25 2 6" xfId="423"/>
    <cellStyle name="xl25 3" xfId="267"/>
    <cellStyle name="xl25 3 2" xfId="428"/>
    <cellStyle name="xl25 4" xfId="309"/>
    <cellStyle name="xl25 4 2" xfId="429"/>
    <cellStyle name="xl25 5" xfId="430"/>
    <cellStyle name="xl25 6" xfId="422"/>
    <cellStyle name="xl26" xfId="98"/>
    <cellStyle name="xl26 2" xfId="178"/>
    <cellStyle name="xl26 2 2" xfId="433"/>
    <cellStyle name="xl26 2 3" xfId="434"/>
    <cellStyle name="xl26 2 4" xfId="435"/>
    <cellStyle name="xl26 2 5" xfId="436"/>
    <cellStyle name="xl26 2 6" xfId="432"/>
    <cellStyle name="xl26 3" xfId="268"/>
    <cellStyle name="xl26 3 2" xfId="437"/>
    <cellStyle name="xl26 4" xfId="332"/>
    <cellStyle name="xl26 4 2" xfId="438"/>
    <cellStyle name="xl26 5" xfId="439"/>
    <cellStyle name="xl26 6" xfId="431"/>
    <cellStyle name="xl27" xfId="107"/>
    <cellStyle name="xl27 2" xfId="191"/>
    <cellStyle name="xl27 2 2" xfId="441"/>
    <cellStyle name="xl27 2 3" xfId="442"/>
    <cellStyle name="xl27 2 4" xfId="443"/>
    <cellStyle name="xl27 2 5" xfId="444"/>
    <cellStyle name="xl27 2 6" xfId="440"/>
    <cellStyle name="xl27 3" xfId="277"/>
    <cellStyle name="xl27 3 2" xfId="445"/>
    <cellStyle name="xl27 4" xfId="310"/>
    <cellStyle name="xl27 4 2" xfId="446"/>
    <cellStyle name="xl27 5" xfId="447"/>
    <cellStyle name="xl28" xfId="99"/>
    <cellStyle name="xl28 2" xfId="179"/>
    <cellStyle name="xl28 2 2" xfId="450"/>
    <cellStyle name="xl28 2 3" xfId="451"/>
    <cellStyle name="xl28 2 4" xfId="452"/>
    <cellStyle name="xl28 2 5" xfId="453"/>
    <cellStyle name="xl28 2 6" xfId="449"/>
    <cellStyle name="xl28 3" xfId="269"/>
    <cellStyle name="xl28 3 2" xfId="454"/>
    <cellStyle name="xl28 4" xfId="455"/>
    <cellStyle name="xl28 5" xfId="456"/>
    <cellStyle name="xl28 6" xfId="448"/>
    <cellStyle name="xl29" xfId="108"/>
    <cellStyle name="xl29 2" xfId="192"/>
    <cellStyle name="xl29 2 2" xfId="459"/>
    <cellStyle name="xl29 2 3" xfId="460"/>
    <cellStyle name="xl29 2 4" xfId="461"/>
    <cellStyle name="xl29 2 5" xfId="462"/>
    <cellStyle name="xl29 2 6" xfId="458"/>
    <cellStyle name="xl29 3" xfId="278"/>
    <cellStyle name="xl29 3 2" xfId="463"/>
    <cellStyle name="xl29 4" xfId="311"/>
    <cellStyle name="xl29 4 2" xfId="464"/>
    <cellStyle name="xl29 5" xfId="465"/>
    <cellStyle name="xl29 6" xfId="457"/>
    <cellStyle name="xl30" xfId="109"/>
    <cellStyle name="xl30 2" xfId="193"/>
    <cellStyle name="xl30 2 2" xfId="468"/>
    <cellStyle name="xl30 2 3" xfId="469"/>
    <cellStyle name="xl30 2 4" xfId="470"/>
    <cellStyle name="xl30 2 5" xfId="471"/>
    <cellStyle name="xl30 2 6" xfId="467"/>
    <cellStyle name="xl30 3" xfId="279"/>
    <cellStyle name="xl30 3 2" xfId="472"/>
    <cellStyle name="xl30 4" xfId="312"/>
    <cellStyle name="xl30 4 2" xfId="473"/>
    <cellStyle name="xl30 5" xfId="474"/>
    <cellStyle name="xl30 6" xfId="466"/>
    <cellStyle name="xl31" xfId="87"/>
    <cellStyle name="xl31 2" xfId="181"/>
    <cellStyle name="xl31 2 2" xfId="477"/>
    <cellStyle name="xl31 2 3" xfId="478"/>
    <cellStyle name="xl31 2 4" xfId="479"/>
    <cellStyle name="xl31 2 5" xfId="480"/>
    <cellStyle name="xl31 2 6" xfId="476"/>
    <cellStyle name="xl31 3" xfId="258"/>
    <cellStyle name="xl31 3 2" xfId="481"/>
    <cellStyle name="xl31 4" xfId="313"/>
    <cellStyle name="xl31 4 2" xfId="482"/>
    <cellStyle name="xl31 5" xfId="483"/>
    <cellStyle name="xl31 6" xfId="475"/>
    <cellStyle name="xl32" xfId="110"/>
    <cellStyle name="xl32 2" xfId="194"/>
    <cellStyle name="xl32 2 2" xfId="486"/>
    <cellStyle name="xl32 2 3" xfId="487"/>
    <cellStyle name="xl32 2 4" xfId="488"/>
    <cellStyle name="xl32 2 5" xfId="489"/>
    <cellStyle name="xl32 2 6" xfId="485"/>
    <cellStyle name="xl32 3" xfId="280"/>
    <cellStyle name="xl32 3 2" xfId="490"/>
    <cellStyle name="xl32 4" xfId="314"/>
    <cellStyle name="xl32 4 2" xfId="491"/>
    <cellStyle name="xl32 5" xfId="492"/>
    <cellStyle name="xl32 6" xfId="484"/>
    <cellStyle name="xl33" xfId="111"/>
    <cellStyle name="xl33 2" xfId="195"/>
    <cellStyle name="xl33 2 2" xfId="495"/>
    <cellStyle name="xl33 2 3" xfId="496"/>
    <cellStyle name="xl33 2 4" xfId="497"/>
    <cellStyle name="xl33 2 5" xfId="498"/>
    <cellStyle name="xl33 2 6" xfId="494"/>
    <cellStyle name="xl33 3" xfId="281"/>
    <cellStyle name="xl33 3 2" xfId="499"/>
    <cellStyle name="xl33 4" xfId="340"/>
    <cellStyle name="xl33 4 2" xfId="500"/>
    <cellStyle name="xl33 5" xfId="501"/>
    <cellStyle name="xl33 6" xfId="493"/>
    <cellStyle name="xl34" xfId="112"/>
    <cellStyle name="xl34 2" xfId="196"/>
    <cellStyle name="xl34 2 2" xfId="504"/>
    <cellStyle name="xl34 2 3" xfId="505"/>
    <cellStyle name="xl34 2 4" xfId="506"/>
    <cellStyle name="xl34 2 5" xfId="507"/>
    <cellStyle name="xl34 2 6" xfId="503"/>
    <cellStyle name="xl34 3" xfId="282"/>
    <cellStyle name="xl34 3 2" xfId="508"/>
    <cellStyle name="xl34 4" xfId="315"/>
    <cellStyle name="xl34 4 2" xfId="509"/>
    <cellStyle name="xl34 5" xfId="510"/>
    <cellStyle name="xl34 6" xfId="502"/>
    <cellStyle name="xl35" xfId="89"/>
    <cellStyle name="xl35 2" xfId="184"/>
    <cellStyle name="xl35 2 2" xfId="513"/>
    <cellStyle name="xl35 2 3" xfId="514"/>
    <cellStyle name="xl35 2 4" xfId="515"/>
    <cellStyle name="xl35 2 5" xfId="516"/>
    <cellStyle name="xl35 2 6" xfId="512"/>
    <cellStyle name="xl35 3" xfId="260"/>
    <cellStyle name="xl35 3 2" xfId="517"/>
    <cellStyle name="xl35 4" xfId="316"/>
    <cellStyle name="xl35 4 2" xfId="518"/>
    <cellStyle name="xl35 5" xfId="519"/>
    <cellStyle name="xl35 6" xfId="511"/>
    <cellStyle name="xl36" xfId="90"/>
    <cellStyle name="xl36 2" xfId="185"/>
    <cellStyle name="xl36 2 2" xfId="522"/>
    <cellStyle name="xl36 2 3" xfId="523"/>
    <cellStyle name="xl36 2 4" xfId="524"/>
    <cellStyle name="xl36 2 5" xfId="525"/>
    <cellStyle name="xl36 2 6" xfId="521"/>
    <cellStyle name="xl36 3" xfId="261"/>
    <cellStyle name="xl36 3 2" xfId="526"/>
    <cellStyle name="xl36 4" xfId="317"/>
    <cellStyle name="xl36 4 2" xfId="527"/>
    <cellStyle name="xl36 5" xfId="528"/>
    <cellStyle name="xl36 6" xfId="520"/>
    <cellStyle name="xl37" xfId="92"/>
    <cellStyle name="xl37 2" xfId="186"/>
    <cellStyle name="xl37 2 2" xfId="531"/>
    <cellStyle name="xl37 2 3" xfId="532"/>
    <cellStyle name="xl37 2 4" xfId="533"/>
    <cellStyle name="xl37 2 5" xfId="534"/>
    <cellStyle name="xl37 2 6" xfId="530"/>
    <cellStyle name="xl37 3" xfId="263"/>
    <cellStyle name="xl37 3 2" xfId="535"/>
    <cellStyle name="xl37 4" xfId="318"/>
    <cellStyle name="xl37 4 2" xfId="536"/>
    <cellStyle name="xl37 5" xfId="537"/>
    <cellStyle name="xl37 6" xfId="529"/>
    <cellStyle name="xl38" xfId="113"/>
    <cellStyle name="xl38 2" xfId="197"/>
    <cellStyle name="xl38 2 2" xfId="540"/>
    <cellStyle name="xl38 2 3" xfId="541"/>
    <cellStyle name="xl38 2 4" xfId="542"/>
    <cellStyle name="xl38 2 5" xfId="543"/>
    <cellStyle name="xl38 2 6" xfId="539"/>
    <cellStyle name="xl38 3" xfId="283"/>
    <cellStyle name="xl38 3 2" xfId="544"/>
    <cellStyle name="xl38 4" xfId="335"/>
    <cellStyle name="xl38 4 2" xfId="545"/>
    <cellStyle name="xl38 5" xfId="546"/>
    <cellStyle name="xl38 6" xfId="538"/>
    <cellStyle name="xl39" xfId="100"/>
    <cellStyle name="xl39 2" xfId="187"/>
    <cellStyle name="xl39 2 2" xfId="549"/>
    <cellStyle name="xl39 2 3" xfId="550"/>
    <cellStyle name="xl39 2 4" xfId="551"/>
    <cellStyle name="xl39 2 5" xfId="552"/>
    <cellStyle name="xl39 2 6" xfId="548"/>
    <cellStyle name="xl39 3" xfId="270"/>
    <cellStyle name="xl39 3 2" xfId="553"/>
    <cellStyle name="xl39 4" xfId="319"/>
    <cellStyle name="xl39 4 2" xfId="554"/>
    <cellStyle name="xl39 5" xfId="555"/>
    <cellStyle name="xl39 6" xfId="547"/>
    <cellStyle name="xl40" xfId="86"/>
    <cellStyle name="xl40 2" xfId="180"/>
    <cellStyle name="xl40 2 2" xfId="558"/>
    <cellStyle name="xl40 2 3" xfId="559"/>
    <cellStyle name="xl40 2 4" xfId="560"/>
    <cellStyle name="xl40 2 5" xfId="561"/>
    <cellStyle name="xl40 2 6" xfId="557"/>
    <cellStyle name="xl40 3" xfId="257"/>
    <cellStyle name="xl40 3 2" xfId="562"/>
    <cellStyle name="xl40 4" xfId="341"/>
    <cellStyle name="xl40 4 2" xfId="563"/>
    <cellStyle name="xl40 5" xfId="564"/>
    <cellStyle name="xl40 6" xfId="556"/>
    <cellStyle name="xl41" xfId="88"/>
    <cellStyle name="xl41 2" xfId="182"/>
    <cellStyle name="xl41 2 2" xfId="567"/>
    <cellStyle name="xl41 2 3" xfId="568"/>
    <cellStyle name="xl41 2 4" xfId="569"/>
    <cellStyle name="xl41 2 5" xfId="570"/>
    <cellStyle name="xl41 2 6" xfId="566"/>
    <cellStyle name="xl41 3" xfId="259"/>
    <cellStyle name="xl41 3 2" xfId="571"/>
    <cellStyle name="xl41 4" xfId="336"/>
    <cellStyle name="xl41 4 2" xfId="572"/>
    <cellStyle name="xl41 5" xfId="573"/>
    <cellStyle name="xl41 6" xfId="565"/>
    <cellStyle name="xl42" xfId="91"/>
    <cellStyle name="xl42 2" xfId="183"/>
    <cellStyle name="xl42 2 2" xfId="576"/>
    <cellStyle name="xl42 2 3" xfId="577"/>
    <cellStyle name="xl42 2 4" xfId="578"/>
    <cellStyle name="xl42 2 5" xfId="579"/>
    <cellStyle name="xl42 2 6" xfId="575"/>
    <cellStyle name="xl42 3" xfId="262"/>
    <cellStyle name="xl42 3 2" xfId="580"/>
    <cellStyle name="xl42 4" xfId="303"/>
    <cellStyle name="xl42 4 2" xfId="581"/>
    <cellStyle name="xl42 5" xfId="582"/>
    <cellStyle name="xl42 6" xfId="574"/>
    <cellStyle name="xl43" xfId="114"/>
    <cellStyle name="xl43 2" xfId="198"/>
    <cellStyle name="xl43 2 2" xfId="585"/>
    <cellStyle name="xl43 2 3" xfId="586"/>
    <cellStyle name="xl43 2 4" xfId="587"/>
    <cellStyle name="xl43 2 5" xfId="588"/>
    <cellStyle name="xl43 2 6" xfId="584"/>
    <cellStyle name="xl43 3" xfId="284"/>
    <cellStyle name="xl43 3 2" xfId="589"/>
    <cellStyle name="xl43 4" xfId="320"/>
    <cellStyle name="xl43 4 2" xfId="590"/>
    <cellStyle name="xl43 5" xfId="591"/>
    <cellStyle name="xl43 6" xfId="583"/>
    <cellStyle name="xl44" xfId="115"/>
    <cellStyle name="xl44 2" xfId="199"/>
    <cellStyle name="xl44 2 2" xfId="594"/>
    <cellStyle name="xl44 2 3" xfId="595"/>
    <cellStyle name="xl44 2 4" xfId="596"/>
    <cellStyle name="xl44 2 5" xfId="597"/>
    <cellStyle name="xl44 2 6" xfId="593"/>
    <cellStyle name="xl44 3" xfId="285"/>
    <cellStyle name="xl44 3 2" xfId="598"/>
    <cellStyle name="xl44 4" xfId="321"/>
    <cellStyle name="xl44 4 2" xfId="599"/>
    <cellStyle name="xl44 5" xfId="600"/>
    <cellStyle name="xl44 6" xfId="592"/>
    <cellStyle name="xl45" xfId="116"/>
    <cellStyle name="xl45 2" xfId="200"/>
    <cellStyle name="xl45 3" xfId="286"/>
    <cellStyle name="xl45 4" xfId="322"/>
    <cellStyle name="xl46" xfId="117"/>
    <cellStyle name="xl46 2" xfId="201"/>
    <cellStyle name="xl46 3" xfId="287"/>
    <cellStyle name="xl46 4" xfId="323"/>
    <cellStyle name="xl47" xfId="324"/>
    <cellStyle name="xl48" xfId="325"/>
    <cellStyle name="xl49" xfId="326"/>
    <cellStyle name="xl50" xfId="327"/>
    <cellStyle name="xl51" xfId="328"/>
    <cellStyle name="xl52" xfId="329"/>
    <cellStyle name="xl53" xfId="330"/>
    <cellStyle name="xl54" xfId="338"/>
    <cellStyle name="xl55" xfId="342"/>
    <cellStyle name="xl56" xfId="337"/>
    <cellStyle name="xl57" xfId="305"/>
    <cellStyle name="xl58" xfId="306"/>
    <cellStyle name="xl59" xfId="307"/>
    <cellStyle name="xl60" xfId="301"/>
    <cellStyle name="xl60 2" xfId="343"/>
    <cellStyle name="xl61" xfId="331"/>
    <cellStyle name="xl62" xfId="344"/>
    <cellStyle name="xl63" xfId="302"/>
    <cellStyle name="xl63 2" xfId="345"/>
    <cellStyle name="xl64" xfId="333"/>
    <cellStyle name="xl65" xfId="334"/>
    <cellStyle name="Акцент1" xfId="37" builtinId="29" customBuiltin="1"/>
    <cellStyle name="Акцент1 2" xfId="38"/>
    <cellStyle name="Акцент1 3" xfId="149"/>
    <cellStyle name="Акцент1 4" xfId="233"/>
    <cellStyle name="Акцент2" xfId="39" builtinId="33" customBuiltin="1"/>
    <cellStyle name="Акцент2 2" xfId="40"/>
    <cellStyle name="Акцент2 3" xfId="150"/>
    <cellStyle name="Акцент2 4" xfId="234"/>
    <cellStyle name="Акцент3" xfId="41" builtinId="37" customBuiltin="1"/>
    <cellStyle name="Акцент3 2" xfId="42"/>
    <cellStyle name="Акцент3 3" xfId="151"/>
    <cellStyle name="Акцент3 4" xfId="235"/>
    <cellStyle name="Акцент4" xfId="43" builtinId="41" customBuiltin="1"/>
    <cellStyle name="Акцент4 2" xfId="44"/>
    <cellStyle name="Акцент4 3" xfId="152"/>
    <cellStyle name="Акцент4 4" xfId="236"/>
    <cellStyle name="Акцент5" xfId="45" builtinId="45" customBuiltin="1"/>
    <cellStyle name="Акцент5 2" xfId="46"/>
    <cellStyle name="Акцент5 3" xfId="153"/>
    <cellStyle name="Акцент5 4" xfId="237"/>
    <cellStyle name="Акцент6" xfId="47" builtinId="49" customBuiltin="1"/>
    <cellStyle name="Акцент6 2" xfId="48"/>
    <cellStyle name="Акцент6 3" xfId="154"/>
    <cellStyle name="Акцент6 4" xfId="238"/>
    <cellStyle name="Ввод " xfId="49" builtinId="20" customBuiltin="1"/>
    <cellStyle name="Ввод  2" xfId="50"/>
    <cellStyle name="Ввод  3" xfId="155"/>
    <cellStyle name="Ввод  4" xfId="239"/>
    <cellStyle name="Вывод" xfId="51" builtinId="21" customBuiltin="1"/>
    <cellStyle name="Вывод 2" xfId="52"/>
    <cellStyle name="Вывод 3" xfId="156"/>
    <cellStyle name="Вывод 4" xfId="240"/>
    <cellStyle name="Вычисление" xfId="53" builtinId="22" customBuiltin="1"/>
    <cellStyle name="Вычисление 2" xfId="54"/>
    <cellStyle name="Вычисление 3" xfId="157"/>
    <cellStyle name="Вычисление 4" xfId="241"/>
    <cellStyle name="Заголовок 1" xfId="55" builtinId="16" customBuiltin="1"/>
    <cellStyle name="Заголовок 1 2" xfId="56"/>
    <cellStyle name="Заголовок 1 3" xfId="158"/>
    <cellStyle name="Заголовок 1 4" xfId="242"/>
    <cellStyle name="Заголовок 2" xfId="57" builtinId="17" customBuiltin="1"/>
    <cellStyle name="Заголовок 2 2" xfId="58"/>
    <cellStyle name="Заголовок 2 3" xfId="159"/>
    <cellStyle name="Заголовок 2 4" xfId="243"/>
    <cellStyle name="Заголовок 3" xfId="59" builtinId="18" customBuiltin="1"/>
    <cellStyle name="Заголовок 3 2" xfId="60"/>
    <cellStyle name="Заголовок 3 3" xfId="160"/>
    <cellStyle name="Заголовок 3 4" xfId="244"/>
    <cellStyle name="Заголовок 4" xfId="61" builtinId="19" customBuiltin="1"/>
    <cellStyle name="Заголовок 4 2" xfId="62"/>
    <cellStyle name="Заголовок 4 3" xfId="161"/>
    <cellStyle name="Заголовок 4 4" xfId="245"/>
    <cellStyle name="Итог" xfId="63" builtinId="25" customBuiltin="1"/>
    <cellStyle name="Итог 2" xfId="64"/>
    <cellStyle name="Итог 3" xfId="162"/>
    <cellStyle name="Итог 4" xfId="246"/>
    <cellStyle name="Контрольная ячейка" xfId="65" builtinId="23" customBuiltin="1"/>
    <cellStyle name="Контрольная ячейка 2" xfId="66"/>
    <cellStyle name="Контрольная ячейка 3" xfId="163"/>
    <cellStyle name="Контрольная ячейка 4" xfId="247"/>
    <cellStyle name="Название" xfId="67" builtinId="15" customBuiltin="1"/>
    <cellStyle name="Название 2" xfId="68"/>
    <cellStyle name="Название 3" xfId="164"/>
    <cellStyle name="Название 4" xfId="248"/>
    <cellStyle name="Нейтральный" xfId="69" builtinId="28" customBuiltin="1"/>
    <cellStyle name="Нейтральный 2" xfId="70"/>
    <cellStyle name="Нейтральный 3" xfId="165"/>
    <cellStyle name="Нейтральный 4" xfId="249"/>
    <cellStyle name="Обычный" xfId="0" builtinId="0"/>
    <cellStyle name="Обычный 2" xfId="71"/>
    <cellStyle name="Обычный 2 2" xfId="601"/>
    <cellStyle name="Обычный 2 3" xfId="602"/>
    <cellStyle name="Обычный 2 4" xfId="603"/>
    <cellStyle name="Обычный 2 5" xfId="604"/>
    <cellStyle name="Обычный 3" xfId="93"/>
    <cellStyle name="Обычный 4" xfId="118"/>
    <cellStyle name="Обычный 5" xfId="173"/>
    <cellStyle name="Обычный 6" xfId="202"/>
    <cellStyle name="Обычный 7" xfId="346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лохой 4" xfId="250"/>
    <cellStyle name="Пояснение" xfId="76" builtinId="53" customBuiltin="1"/>
    <cellStyle name="Пояснение 2" xfId="77"/>
    <cellStyle name="Пояснение 3" xfId="167"/>
    <cellStyle name="Пояснение 4" xfId="251"/>
    <cellStyle name="Примечание" xfId="78" builtinId="10" customBuiltin="1"/>
    <cellStyle name="Примечание 2" xfId="79"/>
    <cellStyle name="Примечание 2 2" xfId="169"/>
    <cellStyle name="Примечание 2 2 2" xfId="300"/>
    <cellStyle name="Примечание 2 3" xfId="253"/>
    <cellStyle name="Примечание 3" xfId="168"/>
    <cellStyle name="Примечание 4" xfId="252"/>
    <cellStyle name="Связанная ячейка" xfId="80" builtinId="24" customBuiltin="1"/>
    <cellStyle name="Связанная ячейка 2" xfId="81"/>
    <cellStyle name="Связанная ячейка 3" xfId="170"/>
    <cellStyle name="Связанная ячейка 4" xfId="254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Текст предупреждения 4" xfId="255"/>
    <cellStyle name="Финансовый 2" xfId="606"/>
    <cellStyle name="Финансовый 3" xfId="605"/>
    <cellStyle name="Хороший" xfId="84" builtinId="26" customBuiltin="1"/>
    <cellStyle name="Хороший 2" xfId="85"/>
    <cellStyle name="Хороший 3" xfId="172"/>
    <cellStyle name="Хороший 4" xfId="25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</sheetPr>
  <dimension ref="A1:L88"/>
  <sheetViews>
    <sheetView tabSelected="1" view="pageBreakPreview" topLeftCell="A61" zoomScaleNormal="100" zoomScaleSheetLayoutView="100" workbookViewId="0">
      <selection activeCell="A87" sqref="A87"/>
    </sheetView>
  </sheetViews>
  <sheetFormatPr defaultRowHeight="15.75" x14ac:dyDescent="0.2"/>
  <cols>
    <col min="1" max="1" width="73.5703125" style="148" customWidth="1"/>
    <col min="2" max="2" width="25.7109375" style="36" customWidth="1"/>
    <col min="3" max="3" width="15.28515625" style="37" customWidth="1"/>
    <col min="4" max="4" width="2.5703125" style="35" customWidth="1"/>
    <col min="5" max="5" width="6.28515625" style="78" customWidth="1"/>
    <col min="6" max="6" width="57" style="78" customWidth="1"/>
    <col min="7" max="7" width="32.42578125" style="79" customWidth="1"/>
    <col min="8" max="16384" width="9.140625" style="35"/>
  </cols>
  <sheetData>
    <row r="1" spans="1:11" x14ac:dyDescent="0.2">
      <c r="A1" s="148" t="s">
        <v>492</v>
      </c>
    </row>
    <row r="2" spans="1:11" x14ac:dyDescent="0.2">
      <c r="A2" s="38"/>
      <c r="B2" s="38"/>
      <c r="C2" s="38"/>
    </row>
    <row r="3" spans="1:11" x14ac:dyDescent="0.2">
      <c r="A3" s="230" t="s">
        <v>678</v>
      </c>
      <c r="B3" s="230"/>
      <c r="C3" s="230"/>
    </row>
    <row r="4" spans="1:11" x14ac:dyDescent="0.2">
      <c r="A4" s="230" t="s">
        <v>169</v>
      </c>
      <c r="B4" s="230"/>
      <c r="C4" s="230"/>
    </row>
    <row r="5" spans="1:11" x14ac:dyDescent="0.2">
      <c r="A5" s="230" t="s">
        <v>363</v>
      </c>
      <c r="B5" s="230"/>
      <c r="C5" s="230"/>
    </row>
    <row r="6" spans="1:11" ht="25.5" x14ac:dyDescent="0.2">
      <c r="A6" s="231" t="s">
        <v>586</v>
      </c>
      <c r="B6" s="231"/>
      <c r="C6" s="231"/>
      <c r="E6" s="129"/>
      <c r="F6" s="129" t="s">
        <v>719</v>
      </c>
      <c r="G6" s="227"/>
      <c r="H6" s="228"/>
      <c r="I6" s="228"/>
      <c r="J6" s="228"/>
      <c r="K6" s="228"/>
    </row>
    <row r="7" spans="1:11" x14ac:dyDescent="0.2">
      <c r="A7" s="39"/>
      <c r="C7" s="40" t="s">
        <v>89</v>
      </c>
    </row>
    <row r="8" spans="1:11" s="44" customFormat="1" ht="47.25" x14ac:dyDescent="0.2">
      <c r="A8" s="41" t="s">
        <v>103</v>
      </c>
      <c r="B8" s="42" t="s">
        <v>55</v>
      </c>
      <c r="C8" s="43" t="s">
        <v>45</v>
      </c>
      <c r="E8" s="80" t="s">
        <v>498</v>
      </c>
      <c r="F8" s="78"/>
      <c r="G8" s="81"/>
    </row>
    <row r="9" spans="1:11" s="133" customFormat="1" x14ac:dyDescent="0.2">
      <c r="A9" s="134" t="s">
        <v>7</v>
      </c>
      <c r="B9" s="135" t="s">
        <v>6</v>
      </c>
      <c r="C9" s="45">
        <f>C10+C15+C21+C29+C32+C38+C45+C50</f>
        <v>23092172.870000001</v>
      </c>
      <c r="E9" s="80">
        <v>1</v>
      </c>
      <c r="F9" s="78"/>
      <c r="G9" s="81"/>
    </row>
    <row r="10" spans="1:11" s="133" customFormat="1" x14ac:dyDescent="0.2">
      <c r="A10" s="134" t="s">
        <v>109</v>
      </c>
      <c r="B10" s="135" t="s">
        <v>8</v>
      </c>
      <c r="C10" s="46">
        <f>C11</f>
        <v>6110000</v>
      </c>
      <c r="E10" s="80">
        <v>2</v>
      </c>
      <c r="F10" s="78"/>
      <c r="G10" s="81"/>
    </row>
    <row r="11" spans="1:11" x14ac:dyDescent="0.2">
      <c r="A11" s="75" t="s">
        <v>111</v>
      </c>
      <c r="B11" s="47" t="s">
        <v>110</v>
      </c>
      <c r="C11" s="45">
        <f>SUM(C12:C14)</f>
        <v>6110000</v>
      </c>
      <c r="E11" s="78">
        <v>3</v>
      </c>
    </row>
    <row r="12" spans="1:11" ht="63" x14ac:dyDescent="0.2">
      <c r="A12" s="75" t="s">
        <v>682</v>
      </c>
      <c r="B12" s="47" t="s">
        <v>112</v>
      </c>
      <c r="C12" s="46">
        <f>6680000-580000</f>
        <v>6100000</v>
      </c>
      <c r="E12" s="78">
        <v>4</v>
      </c>
      <c r="F12" s="80" t="s">
        <v>810</v>
      </c>
    </row>
    <row r="13" spans="1:11" s="206" customFormat="1" ht="100.5" customHeight="1" x14ac:dyDescent="0.2">
      <c r="A13" s="75" t="s">
        <v>869</v>
      </c>
      <c r="B13" s="47" t="s">
        <v>870</v>
      </c>
      <c r="C13" s="46">
        <v>9000</v>
      </c>
      <c r="E13" s="78">
        <v>4</v>
      </c>
      <c r="F13" s="80"/>
      <c r="G13" s="79"/>
    </row>
    <row r="14" spans="1:11" s="48" customFormat="1" ht="47.25" x14ac:dyDescent="0.2">
      <c r="A14" s="75" t="s">
        <v>524</v>
      </c>
      <c r="B14" s="47" t="s">
        <v>37</v>
      </c>
      <c r="C14" s="46">
        <v>1000</v>
      </c>
      <c r="E14" s="82"/>
      <c r="F14" s="82"/>
      <c r="G14" s="83"/>
    </row>
    <row r="15" spans="1:11" s="133" customFormat="1" x14ac:dyDescent="0.2">
      <c r="A15" s="134" t="s">
        <v>66</v>
      </c>
      <c r="B15" s="135" t="s">
        <v>65</v>
      </c>
      <c r="C15" s="45">
        <f>C16</f>
        <v>915000</v>
      </c>
      <c r="E15" s="80">
        <v>2</v>
      </c>
      <c r="F15" s="78"/>
      <c r="G15" s="81"/>
    </row>
    <row r="16" spans="1:11" ht="31.5" x14ac:dyDescent="0.2">
      <c r="A16" s="75" t="s">
        <v>0</v>
      </c>
      <c r="B16" s="47" t="s">
        <v>67</v>
      </c>
      <c r="C16" s="45">
        <f>C17+C19</f>
        <v>915000</v>
      </c>
      <c r="E16" s="78">
        <v>3</v>
      </c>
    </row>
    <row r="17" spans="1:12" ht="31.5" x14ac:dyDescent="0.2">
      <c r="A17" s="75" t="s">
        <v>77</v>
      </c>
      <c r="B17" s="47" t="s">
        <v>76</v>
      </c>
      <c r="C17" s="45">
        <f>C18</f>
        <v>660000</v>
      </c>
      <c r="E17" s="78">
        <v>4</v>
      </c>
    </row>
    <row r="18" spans="1:12" ht="31.5" x14ac:dyDescent="0.2">
      <c r="A18" s="75" t="s">
        <v>32</v>
      </c>
      <c r="B18" s="47" t="s">
        <v>78</v>
      </c>
      <c r="C18" s="46">
        <f>816000-156000</f>
        <v>660000</v>
      </c>
      <c r="E18" s="78">
        <v>5</v>
      </c>
    </row>
    <row r="19" spans="1:12" ht="31.5" x14ac:dyDescent="0.2">
      <c r="A19" s="75" t="s">
        <v>499</v>
      </c>
      <c r="B19" s="47" t="s">
        <v>33</v>
      </c>
      <c r="C19" s="45">
        <f>C20</f>
        <v>255000</v>
      </c>
      <c r="E19" s="78">
        <v>4</v>
      </c>
    </row>
    <row r="20" spans="1:12" ht="63" x14ac:dyDescent="0.2">
      <c r="A20" s="75" t="s">
        <v>525</v>
      </c>
      <c r="B20" s="47" t="s">
        <v>186</v>
      </c>
      <c r="C20" s="46">
        <f>156000+99000</f>
        <v>255000</v>
      </c>
      <c r="E20" s="78">
        <v>5</v>
      </c>
      <c r="L20" s="49"/>
    </row>
    <row r="21" spans="1:12" s="133" customFormat="1" x14ac:dyDescent="0.2">
      <c r="A21" s="134" t="s">
        <v>22</v>
      </c>
      <c r="B21" s="135" t="s">
        <v>21</v>
      </c>
      <c r="C21" s="45">
        <f>C22+C24</f>
        <v>940000</v>
      </c>
      <c r="E21" s="80">
        <v>2</v>
      </c>
      <c r="F21" s="78"/>
      <c r="G21" s="81"/>
    </row>
    <row r="22" spans="1:12" x14ac:dyDescent="0.2">
      <c r="A22" s="75" t="s">
        <v>58</v>
      </c>
      <c r="B22" s="47" t="s">
        <v>57</v>
      </c>
      <c r="C22" s="45">
        <f>C23</f>
        <v>190000</v>
      </c>
      <c r="E22" s="78">
        <v>3</v>
      </c>
    </row>
    <row r="23" spans="1:12" ht="47.25" x14ac:dyDescent="0.2">
      <c r="A23" s="75" t="s">
        <v>210</v>
      </c>
      <c r="B23" s="47" t="s">
        <v>208</v>
      </c>
      <c r="C23" s="46">
        <f>100000+90000</f>
        <v>190000</v>
      </c>
      <c r="E23" s="78">
        <v>4</v>
      </c>
    </row>
    <row r="24" spans="1:12" x14ac:dyDescent="0.2">
      <c r="A24" s="75" t="s">
        <v>17</v>
      </c>
      <c r="B24" s="47" t="s">
        <v>16</v>
      </c>
      <c r="C24" s="45">
        <f>C25+C27</f>
        <v>750000</v>
      </c>
      <c r="E24" s="78">
        <v>3</v>
      </c>
    </row>
    <row r="25" spans="1:12" x14ac:dyDescent="0.2">
      <c r="A25" s="75" t="s">
        <v>153</v>
      </c>
      <c r="B25" s="47" t="s">
        <v>154</v>
      </c>
      <c r="C25" s="45">
        <f>C26</f>
        <v>745000</v>
      </c>
      <c r="E25" s="78">
        <v>4</v>
      </c>
    </row>
    <row r="26" spans="1:12" ht="31.5" x14ac:dyDescent="0.2">
      <c r="A26" s="75" t="s">
        <v>681</v>
      </c>
      <c r="B26" s="47" t="s">
        <v>209</v>
      </c>
      <c r="C26" s="46">
        <f>155000+495000+95000</f>
        <v>745000</v>
      </c>
      <c r="E26" s="78">
        <v>5</v>
      </c>
      <c r="F26" s="80" t="s">
        <v>810</v>
      </c>
    </row>
    <row r="27" spans="1:12" x14ac:dyDescent="0.2">
      <c r="A27" s="75" t="s">
        <v>155</v>
      </c>
      <c r="B27" s="47" t="s">
        <v>156</v>
      </c>
      <c r="C27" s="45">
        <f>C28</f>
        <v>5000</v>
      </c>
      <c r="E27" s="78">
        <v>4</v>
      </c>
    </row>
    <row r="28" spans="1:12" ht="31.5" x14ac:dyDescent="0.2">
      <c r="A28" s="75" t="s">
        <v>679</v>
      </c>
      <c r="B28" s="47" t="s">
        <v>680</v>
      </c>
      <c r="C28" s="46">
        <f>18000-13000</f>
        <v>5000</v>
      </c>
      <c r="E28" s="78">
        <v>5</v>
      </c>
    </row>
    <row r="29" spans="1:12" s="210" customFormat="1" hidden="1" x14ac:dyDescent="0.2">
      <c r="A29" s="207" t="s">
        <v>187</v>
      </c>
      <c r="B29" s="208" t="s">
        <v>190</v>
      </c>
      <c r="C29" s="209">
        <f>C30</f>
        <v>0</v>
      </c>
      <c r="E29" s="211">
        <v>2</v>
      </c>
      <c r="F29" s="87"/>
      <c r="G29" s="212"/>
    </row>
    <row r="30" spans="1:12" s="213" customFormat="1" ht="47.25" hidden="1" x14ac:dyDescent="0.2">
      <c r="A30" s="149" t="s">
        <v>188</v>
      </c>
      <c r="B30" s="50" t="s">
        <v>191</v>
      </c>
      <c r="C30" s="209">
        <f>C31</f>
        <v>0</v>
      </c>
      <c r="E30" s="87">
        <v>3</v>
      </c>
      <c r="F30" s="87"/>
      <c r="G30" s="214"/>
    </row>
    <row r="31" spans="1:12" s="213" customFormat="1" ht="63" hidden="1" x14ac:dyDescent="0.2">
      <c r="A31" s="149" t="s">
        <v>189</v>
      </c>
      <c r="B31" s="50" t="s">
        <v>192</v>
      </c>
      <c r="C31" s="215">
        <f>11000-11000</f>
        <v>0</v>
      </c>
      <c r="E31" s="87">
        <v>4</v>
      </c>
      <c r="F31" s="87"/>
      <c r="G31" s="214"/>
    </row>
    <row r="32" spans="1:12" s="133" customFormat="1" ht="47.25" x14ac:dyDescent="0.2">
      <c r="A32" s="134" t="s">
        <v>121</v>
      </c>
      <c r="B32" s="135" t="s">
        <v>15</v>
      </c>
      <c r="C32" s="45">
        <f>C33</f>
        <v>13267300</v>
      </c>
      <c r="E32" s="80">
        <v>2</v>
      </c>
      <c r="F32" s="78"/>
      <c r="G32" s="81"/>
    </row>
    <row r="33" spans="1:7" ht="78.75" x14ac:dyDescent="0.2">
      <c r="A33" s="75" t="s">
        <v>683</v>
      </c>
      <c r="B33" s="47" t="s">
        <v>122</v>
      </c>
      <c r="C33" s="45">
        <f>C34+C36</f>
        <v>13267300</v>
      </c>
      <c r="E33" s="78">
        <v>3</v>
      </c>
    </row>
    <row r="34" spans="1:7" ht="78.75" x14ac:dyDescent="0.2">
      <c r="A34" s="75" t="s">
        <v>684</v>
      </c>
      <c r="B34" s="47" t="s">
        <v>362</v>
      </c>
      <c r="C34" s="45">
        <f>C35</f>
        <v>2167300</v>
      </c>
      <c r="E34" s="78">
        <v>4</v>
      </c>
    </row>
    <row r="35" spans="1:7" ht="63" x14ac:dyDescent="0.2">
      <c r="A35" s="75" t="s">
        <v>361</v>
      </c>
      <c r="B35" s="47" t="s">
        <v>360</v>
      </c>
      <c r="C35" s="46">
        <f>1354000+813300</f>
        <v>2167300</v>
      </c>
      <c r="E35" s="78">
        <v>5</v>
      </c>
      <c r="F35" s="80" t="s">
        <v>810</v>
      </c>
    </row>
    <row r="36" spans="1:7" ht="78.75" x14ac:dyDescent="0.2">
      <c r="A36" s="75" t="s">
        <v>685</v>
      </c>
      <c r="B36" s="47" t="s">
        <v>674</v>
      </c>
      <c r="C36" s="45">
        <f>C37</f>
        <v>11100000</v>
      </c>
      <c r="E36" s="87">
        <v>4</v>
      </c>
      <c r="F36" s="87"/>
    </row>
    <row r="37" spans="1:7" ht="78.75" x14ac:dyDescent="0.2">
      <c r="A37" s="75" t="s">
        <v>673</v>
      </c>
      <c r="B37" s="47" t="s">
        <v>686</v>
      </c>
      <c r="C37" s="46">
        <f>8300000+2000000+800000</f>
        <v>11100000</v>
      </c>
      <c r="E37" s="78">
        <v>5</v>
      </c>
    </row>
    <row r="38" spans="1:7" s="133" customFormat="1" ht="31.5" x14ac:dyDescent="0.2">
      <c r="A38" s="134" t="s">
        <v>3</v>
      </c>
      <c r="B38" s="135" t="s">
        <v>2</v>
      </c>
      <c r="C38" s="45">
        <f>C39+C42</f>
        <v>1311175</v>
      </c>
      <c r="E38" s="80">
        <v>2</v>
      </c>
      <c r="F38" s="78"/>
      <c r="G38" s="81"/>
    </row>
    <row r="39" spans="1:7" x14ac:dyDescent="0.2">
      <c r="A39" s="76" t="s">
        <v>526</v>
      </c>
      <c r="B39" s="156" t="s">
        <v>527</v>
      </c>
      <c r="C39" s="45">
        <f>C40</f>
        <v>426000</v>
      </c>
      <c r="E39" s="78">
        <v>3</v>
      </c>
    </row>
    <row r="40" spans="1:7" x14ac:dyDescent="0.2">
      <c r="A40" s="76" t="s">
        <v>528</v>
      </c>
      <c r="B40" s="156" t="s">
        <v>529</v>
      </c>
      <c r="C40" s="45">
        <f>C41</f>
        <v>426000</v>
      </c>
      <c r="E40" s="78">
        <v>4</v>
      </c>
    </row>
    <row r="41" spans="1:7" ht="31.5" x14ac:dyDescent="0.2">
      <c r="A41" s="76" t="s">
        <v>530</v>
      </c>
      <c r="B41" s="156" t="s">
        <v>531</v>
      </c>
      <c r="C41" s="46">
        <f>2194000-871140.22-1125992.82+229133.04</f>
        <v>426000</v>
      </c>
      <c r="E41" s="78">
        <v>5</v>
      </c>
      <c r="F41" s="80" t="s">
        <v>810</v>
      </c>
    </row>
    <row r="42" spans="1:7" s="145" customFormat="1" x14ac:dyDescent="0.2">
      <c r="A42" s="76" t="s">
        <v>765</v>
      </c>
      <c r="B42" s="156" t="s">
        <v>768</v>
      </c>
      <c r="C42" s="45">
        <f>C43</f>
        <v>885175</v>
      </c>
      <c r="E42" s="78">
        <v>3</v>
      </c>
      <c r="F42" s="78"/>
      <c r="G42" s="79"/>
    </row>
    <row r="43" spans="1:7" s="145" customFormat="1" x14ac:dyDescent="0.2">
      <c r="A43" s="76" t="s">
        <v>766</v>
      </c>
      <c r="B43" s="156" t="s">
        <v>769</v>
      </c>
      <c r="C43" s="45">
        <f>C44</f>
        <v>885175</v>
      </c>
      <c r="E43" s="78">
        <v>4</v>
      </c>
      <c r="F43" s="78"/>
      <c r="G43" s="79"/>
    </row>
    <row r="44" spans="1:7" s="145" customFormat="1" ht="31.5" x14ac:dyDescent="0.2">
      <c r="A44" s="76" t="s">
        <v>767</v>
      </c>
      <c r="B44" s="156" t="s">
        <v>764</v>
      </c>
      <c r="C44" s="46">
        <f>347933+397242+140000</f>
        <v>885175</v>
      </c>
      <c r="E44" s="78">
        <v>5</v>
      </c>
      <c r="F44" s="78"/>
      <c r="G44" s="79"/>
    </row>
    <row r="45" spans="1:7" s="136" customFormat="1" ht="31.5" x14ac:dyDescent="0.2">
      <c r="A45" s="134" t="s">
        <v>28</v>
      </c>
      <c r="B45" s="135" t="s">
        <v>84</v>
      </c>
      <c r="C45" s="45">
        <f>C46</f>
        <v>280000</v>
      </c>
      <c r="E45" s="137">
        <v>2</v>
      </c>
      <c r="F45" s="82"/>
      <c r="G45" s="138"/>
    </row>
    <row r="46" spans="1:7" s="48" customFormat="1" ht="78.75" x14ac:dyDescent="0.2">
      <c r="A46" s="75" t="s">
        <v>689</v>
      </c>
      <c r="B46" s="47" t="s">
        <v>29</v>
      </c>
      <c r="C46" s="45">
        <f>C47</f>
        <v>280000</v>
      </c>
      <c r="E46" s="82">
        <v>3</v>
      </c>
      <c r="F46" s="82"/>
      <c r="G46" s="83"/>
    </row>
    <row r="47" spans="1:7" s="48" customFormat="1" ht="94.5" x14ac:dyDescent="0.2">
      <c r="A47" s="75" t="s">
        <v>687</v>
      </c>
      <c r="B47" s="47" t="s">
        <v>522</v>
      </c>
      <c r="C47" s="45">
        <f>C48+C49</f>
        <v>280000</v>
      </c>
      <c r="E47" s="82">
        <v>4</v>
      </c>
      <c r="F47" s="82"/>
      <c r="G47" s="83"/>
    </row>
    <row r="48" spans="1:7" s="153" customFormat="1" ht="110.25" hidden="1" x14ac:dyDescent="0.2">
      <c r="A48" s="150" t="s">
        <v>688</v>
      </c>
      <c r="B48" s="151" t="s">
        <v>523</v>
      </c>
      <c r="C48" s="152">
        <f>6300000-2893206.59-3406793.41</f>
        <v>0</v>
      </c>
      <c r="E48" s="154" t="s">
        <v>802</v>
      </c>
      <c r="F48" s="154"/>
      <c r="G48" s="155"/>
    </row>
    <row r="49" spans="1:7" s="48" customFormat="1" ht="94.5" x14ac:dyDescent="0.2">
      <c r="A49" s="75" t="s">
        <v>800</v>
      </c>
      <c r="B49" s="47" t="s">
        <v>801</v>
      </c>
      <c r="C49" s="46">
        <v>280000</v>
      </c>
      <c r="E49" s="82">
        <v>5</v>
      </c>
      <c r="F49" s="137" t="s">
        <v>805</v>
      </c>
      <c r="G49" s="83"/>
    </row>
    <row r="50" spans="1:7" s="136" customFormat="1" x14ac:dyDescent="0.2">
      <c r="A50" s="134" t="s">
        <v>157</v>
      </c>
      <c r="B50" s="135" t="s">
        <v>158</v>
      </c>
      <c r="C50" s="45">
        <f>C51+C53</f>
        <v>268697.87</v>
      </c>
      <c r="E50" s="137">
        <v>2</v>
      </c>
      <c r="F50" s="137"/>
      <c r="G50" s="138"/>
    </row>
    <row r="51" spans="1:7" s="48" customFormat="1" ht="31.5" x14ac:dyDescent="0.2">
      <c r="A51" s="75" t="s">
        <v>811</v>
      </c>
      <c r="B51" s="47" t="s">
        <v>159</v>
      </c>
      <c r="C51" s="45">
        <f>C52</f>
        <v>228697.87</v>
      </c>
      <c r="E51" s="82">
        <v>3</v>
      </c>
      <c r="F51" s="82"/>
      <c r="G51" s="83"/>
    </row>
    <row r="52" spans="1:7" s="48" customFormat="1" ht="47.25" x14ac:dyDescent="0.2">
      <c r="A52" s="75" t="s">
        <v>804</v>
      </c>
      <c r="B52" s="47" t="s">
        <v>803</v>
      </c>
      <c r="C52" s="46">
        <f>198697.87+30000</f>
        <v>228697.87</v>
      </c>
      <c r="E52" s="82">
        <v>4</v>
      </c>
      <c r="F52" s="137" t="s">
        <v>805</v>
      </c>
      <c r="G52" s="83"/>
    </row>
    <row r="53" spans="1:7" s="48" customFormat="1" ht="31.5" x14ac:dyDescent="0.2">
      <c r="A53" s="75" t="s">
        <v>814</v>
      </c>
      <c r="B53" s="47" t="s">
        <v>815</v>
      </c>
      <c r="C53" s="45">
        <f>C54</f>
        <v>40000</v>
      </c>
      <c r="E53" s="82">
        <v>3</v>
      </c>
      <c r="F53" s="137"/>
      <c r="G53" s="83"/>
    </row>
    <row r="54" spans="1:7" s="48" customFormat="1" ht="30" customHeight="1" x14ac:dyDescent="0.2">
      <c r="A54" s="75" t="s">
        <v>813</v>
      </c>
      <c r="B54" s="47" t="s">
        <v>812</v>
      </c>
      <c r="C54" s="46">
        <v>40000</v>
      </c>
      <c r="E54" s="82">
        <v>4</v>
      </c>
      <c r="F54" s="137" t="s">
        <v>805</v>
      </c>
      <c r="G54" s="83"/>
    </row>
    <row r="55" spans="1:7" hidden="1" x14ac:dyDescent="0.2">
      <c r="A55" s="149" t="s">
        <v>160</v>
      </c>
      <c r="B55" s="50" t="s">
        <v>161</v>
      </c>
      <c r="C55" s="46"/>
    </row>
    <row r="56" spans="1:7" hidden="1" x14ac:dyDescent="0.2">
      <c r="A56" s="149" t="s">
        <v>162</v>
      </c>
      <c r="B56" s="50" t="s">
        <v>163</v>
      </c>
      <c r="C56" s="46"/>
    </row>
    <row r="57" spans="1:7" hidden="1" x14ac:dyDescent="0.2">
      <c r="A57" s="149" t="s">
        <v>164</v>
      </c>
      <c r="B57" s="50" t="s">
        <v>165</v>
      </c>
      <c r="C57" s="46"/>
    </row>
    <row r="58" spans="1:7" s="133" customFormat="1" x14ac:dyDescent="0.2">
      <c r="A58" s="134" t="s">
        <v>129</v>
      </c>
      <c r="B58" s="135" t="s">
        <v>534</v>
      </c>
      <c r="C58" s="45">
        <f>C59+C82+C85</f>
        <v>41656369.020000003</v>
      </c>
      <c r="E58" s="80">
        <v>1</v>
      </c>
      <c r="F58" s="78"/>
      <c r="G58" s="81"/>
    </row>
    <row r="59" spans="1:7" s="133" customFormat="1" ht="47.25" x14ac:dyDescent="0.2">
      <c r="A59" s="139" t="s">
        <v>193</v>
      </c>
      <c r="B59" s="132" t="s">
        <v>533</v>
      </c>
      <c r="C59" s="51">
        <f>C60+C65+C72+C77</f>
        <v>41538558</v>
      </c>
      <c r="E59" s="80">
        <v>2</v>
      </c>
      <c r="F59" s="78"/>
      <c r="G59" s="81"/>
    </row>
    <row r="60" spans="1:7" s="133" customFormat="1" ht="31.5" x14ac:dyDescent="0.2">
      <c r="A60" s="139" t="s">
        <v>490</v>
      </c>
      <c r="B60" s="132" t="s">
        <v>587</v>
      </c>
      <c r="C60" s="51">
        <f>C61+C63</f>
        <v>9204054</v>
      </c>
      <c r="E60" s="80">
        <v>3</v>
      </c>
      <c r="F60" s="78"/>
      <c r="G60" s="81"/>
    </row>
    <row r="61" spans="1:7" x14ac:dyDescent="0.2">
      <c r="A61" s="77" t="s">
        <v>194</v>
      </c>
      <c r="B61" s="31" t="s">
        <v>588</v>
      </c>
      <c r="C61" s="51">
        <f>C62</f>
        <v>5744894</v>
      </c>
      <c r="E61" s="78">
        <v>4</v>
      </c>
    </row>
    <row r="62" spans="1:7" ht="31.5" x14ac:dyDescent="0.2">
      <c r="A62" s="77" t="s">
        <v>195</v>
      </c>
      <c r="B62" s="31" t="s">
        <v>589</v>
      </c>
      <c r="C62" s="52">
        <f>5852894-108000</f>
        <v>5744894</v>
      </c>
      <c r="E62" s="78">
        <v>5</v>
      </c>
    </row>
    <row r="63" spans="1:7" ht="31.5" x14ac:dyDescent="0.2">
      <c r="A63" s="77" t="s">
        <v>690</v>
      </c>
      <c r="B63" s="31" t="s">
        <v>590</v>
      </c>
      <c r="C63" s="51">
        <f>C64</f>
        <v>3459160</v>
      </c>
    </row>
    <row r="64" spans="1:7" ht="31.5" x14ac:dyDescent="0.2">
      <c r="A64" s="77" t="s">
        <v>535</v>
      </c>
      <c r="B64" s="31" t="s">
        <v>675</v>
      </c>
      <c r="C64" s="52">
        <f>128700+3330460</f>
        <v>3459160</v>
      </c>
      <c r="F64" s="80" t="s">
        <v>810</v>
      </c>
    </row>
    <row r="65" spans="1:7" s="133" customFormat="1" ht="31.5" x14ac:dyDescent="0.2">
      <c r="A65" s="139" t="s">
        <v>196</v>
      </c>
      <c r="B65" s="132" t="s">
        <v>532</v>
      </c>
      <c r="C65" s="51">
        <f>C66+C68+C70</f>
        <v>6917854.6699999999</v>
      </c>
      <c r="E65" s="80">
        <v>3</v>
      </c>
      <c r="F65" s="78"/>
      <c r="G65" s="81"/>
    </row>
    <row r="66" spans="1:7" s="133" customFormat="1" ht="31.5" x14ac:dyDescent="0.2">
      <c r="A66" s="77" t="s">
        <v>775</v>
      </c>
      <c r="B66" s="31" t="s">
        <v>776</v>
      </c>
      <c r="C66" s="51">
        <f>C67</f>
        <v>189347.4</v>
      </c>
      <c r="E66" s="80">
        <v>4</v>
      </c>
      <c r="F66" s="78" t="s">
        <v>806</v>
      </c>
      <c r="G66" s="81"/>
    </row>
    <row r="67" spans="1:7" s="133" customFormat="1" ht="47.25" x14ac:dyDescent="0.2">
      <c r="A67" s="77" t="s">
        <v>773</v>
      </c>
      <c r="B67" s="31" t="s">
        <v>774</v>
      </c>
      <c r="C67" s="52">
        <v>189347.4</v>
      </c>
      <c r="E67" s="80">
        <v>5</v>
      </c>
      <c r="F67" s="78" t="s">
        <v>806</v>
      </c>
      <c r="G67" s="81"/>
    </row>
    <row r="68" spans="1:7" ht="31.5" x14ac:dyDescent="0.2">
      <c r="A68" s="77" t="s">
        <v>718</v>
      </c>
      <c r="B68" s="31" t="s">
        <v>591</v>
      </c>
      <c r="C68" s="51">
        <f>C69</f>
        <v>2117840</v>
      </c>
      <c r="E68" s="78">
        <v>4</v>
      </c>
      <c r="F68" s="78" t="s">
        <v>717</v>
      </c>
    </row>
    <row r="69" spans="1:7" ht="31.5" x14ac:dyDescent="0.2">
      <c r="A69" s="77" t="s">
        <v>716</v>
      </c>
      <c r="B69" s="31" t="s">
        <v>592</v>
      </c>
      <c r="C69" s="52">
        <f>1528560+589280</f>
        <v>2117840</v>
      </c>
      <c r="E69" s="78">
        <v>5</v>
      </c>
      <c r="F69" s="78" t="s">
        <v>717</v>
      </c>
    </row>
    <row r="70" spans="1:7" x14ac:dyDescent="0.2">
      <c r="A70" s="77" t="s">
        <v>197</v>
      </c>
      <c r="B70" s="31" t="s">
        <v>593</v>
      </c>
      <c r="C70" s="51">
        <f>C71</f>
        <v>4610667.2699999996</v>
      </c>
      <c r="E70" s="78">
        <v>4</v>
      </c>
    </row>
    <row r="71" spans="1:7" x14ac:dyDescent="0.2">
      <c r="A71" s="77" t="s">
        <v>198</v>
      </c>
      <c r="B71" s="31" t="s">
        <v>594</v>
      </c>
      <c r="C71" s="52">
        <f>3767843.43+481302.58-9703.3+546900-175675.44</f>
        <v>4610667.2699999996</v>
      </c>
      <c r="E71" s="78">
        <v>5</v>
      </c>
      <c r="F71" s="80"/>
    </row>
    <row r="72" spans="1:7" s="133" customFormat="1" ht="31.5" x14ac:dyDescent="0.2">
      <c r="A72" s="131" t="s">
        <v>491</v>
      </c>
      <c r="B72" s="132" t="s">
        <v>595</v>
      </c>
      <c r="C72" s="51">
        <f>C73+C75</f>
        <v>1168879</v>
      </c>
      <c r="E72" s="80">
        <v>3</v>
      </c>
      <c r="F72" s="78"/>
      <c r="G72" s="81"/>
    </row>
    <row r="73" spans="1:7" ht="31.5" x14ac:dyDescent="0.2">
      <c r="A73" s="85" t="s">
        <v>199</v>
      </c>
      <c r="B73" s="31" t="s">
        <v>596</v>
      </c>
      <c r="C73" s="51">
        <f>C74</f>
        <v>404200</v>
      </c>
      <c r="E73" s="78">
        <v>4</v>
      </c>
    </row>
    <row r="74" spans="1:7" ht="47.25" x14ac:dyDescent="0.2">
      <c r="A74" s="85" t="s">
        <v>200</v>
      </c>
      <c r="B74" s="31" t="s">
        <v>597</v>
      </c>
      <c r="C74" s="53">
        <f>401600+2600</f>
        <v>404200</v>
      </c>
      <c r="E74" s="78">
        <v>5</v>
      </c>
    </row>
    <row r="75" spans="1:7" ht="31.5" x14ac:dyDescent="0.2">
      <c r="A75" s="85" t="s">
        <v>691</v>
      </c>
      <c r="B75" s="31" t="s">
        <v>677</v>
      </c>
      <c r="C75" s="51">
        <f>C76</f>
        <v>764679</v>
      </c>
      <c r="E75" s="78">
        <v>4</v>
      </c>
      <c r="F75" s="78" t="s">
        <v>807</v>
      </c>
      <c r="G75" s="84"/>
    </row>
    <row r="76" spans="1:7" ht="31.5" x14ac:dyDescent="0.2">
      <c r="A76" s="85" t="s">
        <v>692</v>
      </c>
      <c r="B76" s="31" t="s">
        <v>676</v>
      </c>
      <c r="C76" s="52">
        <f>766372-5362+3669</f>
        <v>764679</v>
      </c>
      <c r="E76" s="78">
        <v>5</v>
      </c>
      <c r="F76" s="78" t="s">
        <v>807</v>
      </c>
      <c r="G76" s="84"/>
    </row>
    <row r="77" spans="1:7" s="133" customFormat="1" x14ac:dyDescent="0.2">
      <c r="A77" s="131" t="s">
        <v>201</v>
      </c>
      <c r="B77" s="132" t="s">
        <v>598</v>
      </c>
      <c r="C77" s="51">
        <f>C78+C80</f>
        <v>24247770.330000002</v>
      </c>
      <c r="E77" s="80">
        <v>3</v>
      </c>
      <c r="F77" s="78"/>
      <c r="G77" s="81"/>
    </row>
    <row r="78" spans="1:7" ht="63" x14ac:dyDescent="0.2">
      <c r="A78" s="86" t="s">
        <v>693</v>
      </c>
      <c r="B78" s="31" t="s">
        <v>599</v>
      </c>
      <c r="C78" s="51">
        <f>C79</f>
        <v>21252708.900000002</v>
      </c>
      <c r="E78" s="78">
        <v>4</v>
      </c>
    </row>
    <row r="79" spans="1:7" ht="63" x14ac:dyDescent="0.2">
      <c r="A79" s="85" t="s">
        <v>365</v>
      </c>
      <c r="B79" s="31" t="s">
        <v>600</v>
      </c>
      <c r="C79" s="52">
        <f>11441373.6+12144250+4485.3+59500+3100-2400000</f>
        <v>21252708.900000002</v>
      </c>
      <c r="E79" s="78">
        <v>5</v>
      </c>
      <c r="F79" s="78" t="s">
        <v>808</v>
      </c>
    </row>
    <row r="80" spans="1:7" x14ac:dyDescent="0.2">
      <c r="A80" s="85" t="s">
        <v>202</v>
      </c>
      <c r="B80" s="31" t="s">
        <v>601</v>
      </c>
      <c r="C80" s="51">
        <f>C81</f>
        <v>2995061.43</v>
      </c>
      <c r="E80" s="78">
        <v>4</v>
      </c>
    </row>
    <row r="81" spans="1:7" ht="31.5" x14ac:dyDescent="0.2">
      <c r="A81" s="85" t="s">
        <v>203</v>
      </c>
      <c r="B81" s="31" t="s">
        <v>602</v>
      </c>
      <c r="C81" s="53">
        <f>19776.43+2975285</f>
        <v>2995061.43</v>
      </c>
      <c r="E81" s="78">
        <v>5</v>
      </c>
    </row>
    <row r="82" spans="1:7" s="133" customFormat="1" ht="31.5" x14ac:dyDescent="0.2">
      <c r="A82" s="131" t="s">
        <v>738</v>
      </c>
      <c r="B82" s="132" t="s">
        <v>739</v>
      </c>
      <c r="C82" s="51">
        <f>C83</f>
        <v>106535.25</v>
      </c>
      <c r="E82" s="80">
        <v>2</v>
      </c>
      <c r="F82" s="78"/>
      <c r="G82" s="81"/>
    </row>
    <row r="83" spans="1:7" s="130" customFormat="1" ht="31.5" x14ac:dyDescent="0.2">
      <c r="A83" s="85" t="s">
        <v>740</v>
      </c>
      <c r="B83" s="31" t="s">
        <v>743</v>
      </c>
      <c r="C83" s="51">
        <f>C84</f>
        <v>106535.25</v>
      </c>
      <c r="E83" s="78">
        <v>3</v>
      </c>
      <c r="F83" s="78"/>
      <c r="G83" s="79"/>
    </row>
    <row r="84" spans="1:7" s="130" customFormat="1" ht="31.5" x14ac:dyDescent="0.2">
      <c r="A84" s="85" t="s">
        <v>741</v>
      </c>
      <c r="B84" s="140" t="s">
        <v>742</v>
      </c>
      <c r="C84" s="53">
        <v>106535.25</v>
      </c>
      <c r="E84" s="78">
        <v>4</v>
      </c>
      <c r="F84" s="78" t="s">
        <v>809</v>
      </c>
      <c r="G84" s="79"/>
    </row>
    <row r="85" spans="1:7" s="133" customFormat="1" ht="18.75" x14ac:dyDescent="0.2">
      <c r="A85" s="143" t="s">
        <v>747</v>
      </c>
      <c r="B85" s="142" t="s">
        <v>746</v>
      </c>
      <c r="C85" s="51">
        <f>C86</f>
        <v>11275.770000000004</v>
      </c>
      <c r="E85" s="80">
        <v>2</v>
      </c>
      <c r="F85" s="78"/>
      <c r="G85" s="81"/>
    </row>
    <row r="86" spans="1:7" s="130" customFormat="1" ht="31.5" x14ac:dyDescent="0.2">
      <c r="A86" s="141" t="s">
        <v>748</v>
      </c>
      <c r="B86" s="144" t="s">
        <v>745</v>
      </c>
      <c r="C86" s="51">
        <f>C87</f>
        <v>11275.770000000004</v>
      </c>
      <c r="E86" s="78">
        <v>3</v>
      </c>
      <c r="F86" s="78"/>
      <c r="G86" s="79"/>
    </row>
    <row r="87" spans="1:7" s="130" customFormat="1" ht="31.5" x14ac:dyDescent="0.2">
      <c r="A87" s="141" t="s">
        <v>821</v>
      </c>
      <c r="B87" s="144" t="s">
        <v>744</v>
      </c>
      <c r="C87" s="53">
        <f>78993.92-67718.15</f>
        <v>11275.770000000004</v>
      </c>
      <c r="E87" s="78">
        <v>4</v>
      </c>
      <c r="F87" s="78" t="s">
        <v>809</v>
      </c>
      <c r="G87" s="79"/>
    </row>
    <row r="88" spans="1:7" x14ac:dyDescent="0.2">
      <c r="A88" s="229" t="s">
        <v>26</v>
      </c>
      <c r="B88" s="229"/>
      <c r="C88" s="51">
        <f>C9+C58</f>
        <v>64748541.890000001</v>
      </c>
      <c r="D88" s="35" t="s">
        <v>60</v>
      </c>
    </row>
  </sheetData>
  <mergeCells count="6">
    <mergeCell ref="G6:K6"/>
    <mergeCell ref="A88:B88"/>
    <mergeCell ref="A3:C3"/>
    <mergeCell ref="A4:C4"/>
    <mergeCell ref="A6:C6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7"/>
  <sheetViews>
    <sheetView view="pageBreakPreview" zoomScale="115" zoomScaleNormal="90" zoomScaleSheetLayoutView="115" workbookViewId="0">
      <pane xSplit="1" ySplit="8" topLeftCell="B329" activePane="bottomRight" state="frozen"/>
      <selection pane="topRight" activeCell="B1" sqref="B1"/>
      <selection pane="bottomLeft" activeCell="A9" sqref="A9"/>
      <selection pane="bottomRight" activeCell="A238" sqref="A238"/>
    </sheetView>
  </sheetViews>
  <sheetFormatPr defaultRowHeight="15.75" outlineLevelRow="7" x14ac:dyDescent="0.2"/>
  <cols>
    <col min="1" max="1" width="69.85546875" style="27" customWidth="1"/>
    <col min="2" max="2" width="8.85546875" style="168" customWidth="1"/>
    <col min="3" max="3" width="13.42578125" style="168" customWidth="1"/>
    <col min="4" max="4" width="6.7109375" style="168" customWidth="1"/>
    <col min="5" max="5" width="14.7109375" style="34" customWidth="1"/>
    <col min="6" max="6" width="3.7109375" style="168" customWidth="1"/>
    <col min="7" max="7" width="3.5703125" style="168" customWidth="1"/>
    <col min="8" max="8" width="4.28515625" style="168" customWidth="1"/>
    <col min="9" max="9" width="20.42578125" style="168" customWidth="1"/>
    <col min="10" max="16384" width="9.140625" style="168"/>
  </cols>
  <sheetData>
    <row r="1" spans="1:8" x14ac:dyDescent="0.2">
      <c r="A1" s="232" t="s">
        <v>493</v>
      </c>
      <c r="B1" s="233"/>
      <c r="C1" s="233"/>
      <c r="D1" s="233"/>
      <c r="E1" s="233"/>
      <c r="F1" s="233"/>
      <c r="H1" s="185"/>
    </row>
    <row r="2" spans="1:8" x14ac:dyDescent="0.2">
      <c r="A2" s="167"/>
      <c r="B2" s="54"/>
      <c r="C2" s="54"/>
      <c r="D2" s="55"/>
      <c r="E2" s="54"/>
      <c r="F2" s="56"/>
      <c r="G2" s="56"/>
      <c r="H2" s="185"/>
    </row>
    <row r="3" spans="1:8" x14ac:dyDescent="0.2">
      <c r="A3" s="234" t="s">
        <v>694</v>
      </c>
      <c r="B3" s="234"/>
      <c r="C3" s="234"/>
      <c r="D3" s="234"/>
      <c r="E3" s="234"/>
      <c r="F3" s="56"/>
      <c r="G3" s="56"/>
      <c r="H3" s="185"/>
    </row>
    <row r="4" spans="1:8" x14ac:dyDescent="0.2">
      <c r="A4" s="234" t="s">
        <v>669</v>
      </c>
      <c r="B4" s="234"/>
      <c r="C4" s="234"/>
      <c r="D4" s="234"/>
      <c r="E4" s="234"/>
      <c r="F4" s="56"/>
      <c r="G4" s="56"/>
      <c r="H4" s="185"/>
    </row>
    <row r="5" spans="1:8" x14ac:dyDescent="0.2">
      <c r="A5" s="234" t="s">
        <v>670</v>
      </c>
      <c r="B5" s="234"/>
      <c r="C5" s="234"/>
      <c r="D5" s="234"/>
      <c r="E5" s="234"/>
      <c r="F5" s="56"/>
      <c r="G5" s="56"/>
      <c r="H5" s="185"/>
    </row>
    <row r="6" spans="1:8" x14ac:dyDescent="0.2">
      <c r="A6" s="234" t="s">
        <v>586</v>
      </c>
      <c r="B6" s="234"/>
      <c r="C6" s="234"/>
      <c r="D6" s="234"/>
      <c r="E6" s="234"/>
      <c r="F6" s="56"/>
      <c r="G6" s="56"/>
      <c r="H6" s="185"/>
    </row>
    <row r="7" spans="1:8" x14ac:dyDescent="0.2">
      <c r="A7" s="185"/>
      <c r="B7" s="185"/>
      <c r="C7" s="185"/>
      <c r="D7" s="185"/>
      <c r="E7" s="186" t="s">
        <v>89</v>
      </c>
      <c r="F7" s="185"/>
      <c r="G7" s="185"/>
      <c r="H7" s="185"/>
    </row>
    <row r="8" spans="1:8" s="174" customFormat="1" ht="47.25" x14ac:dyDescent="0.2">
      <c r="A8" s="57" t="s">
        <v>49</v>
      </c>
      <c r="B8" s="58" t="s">
        <v>59</v>
      </c>
      <c r="C8" s="58" t="s">
        <v>101</v>
      </c>
      <c r="D8" s="59" t="s">
        <v>50</v>
      </c>
      <c r="E8" s="60" t="s">
        <v>45</v>
      </c>
      <c r="F8" s="61"/>
      <c r="G8" s="61"/>
      <c r="H8" s="187"/>
    </row>
    <row r="9" spans="1:8" s="174" customFormat="1" x14ac:dyDescent="0.2">
      <c r="A9" s="175" t="s">
        <v>13</v>
      </c>
      <c r="B9" s="176" t="s">
        <v>70</v>
      </c>
      <c r="C9" s="176" t="s">
        <v>130</v>
      </c>
      <c r="D9" s="176" t="s">
        <v>123</v>
      </c>
      <c r="E9" s="177">
        <v>19478292.800000001</v>
      </c>
      <c r="F9" s="61"/>
      <c r="G9" s="61"/>
      <c r="H9" s="187"/>
    </row>
    <row r="10" spans="1:8" s="174" customFormat="1" ht="47.25" x14ac:dyDescent="0.2">
      <c r="A10" s="175" t="s">
        <v>104</v>
      </c>
      <c r="B10" s="176" t="s">
        <v>117</v>
      </c>
      <c r="C10" s="176" t="s">
        <v>130</v>
      </c>
      <c r="D10" s="176" t="s">
        <v>123</v>
      </c>
      <c r="E10" s="177">
        <v>9447.5</v>
      </c>
      <c r="F10" s="61"/>
      <c r="G10" s="61"/>
      <c r="H10" s="187"/>
    </row>
    <row r="11" spans="1:8" s="178" customFormat="1" ht="47.25" x14ac:dyDescent="0.25">
      <c r="A11" s="175" t="s">
        <v>211</v>
      </c>
      <c r="B11" s="176" t="s">
        <v>117</v>
      </c>
      <c r="C11" s="176" t="s">
        <v>131</v>
      </c>
      <c r="D11" s="176" t="s">
        <v>123</v>
      </c>
      <c r="E11" s="177">
        <v>9447.5</v>
      </c>
    </row>
    <row r="12" spans="1:8" s="178" customFormat="1" ht="47.25" outlineLevel="1" x14ac:dyDescent="0.25">
      <c r="A12" s="175" t="s">
        <v>366</v>
      </c>
      <c r="B12" s="176" t="s">
        <v>117</v>
      </c>
      <c r="C12" s="176" t="s">
        <v>132</v>
      </c>
      <c r="D12" s="176" t="s">
        <v>123</v>
      </c>
      <c r="E12" s="177">
        <v>9447.5</v>
      </c>
    </row>
    <row r="13" spans="1:8" s="178" customFormat="1" ht="63" outlineLevel="2" x14ac:dyDescent="0.25">
      <c r="A13" s="175" t="s">
        <v>367</v>
      </c>
      <c r="B13" s="176" t="s">
        <v>117</v>
      </c>
      <c r="C13" s="176" t="s">
        <v>212</v>
      </c>
      <c r="D13" s="176" t="s">
        <v>123</v>
      </c>
      <c r="E13" s="177">
        <v>9447.5</v>
      </c>
    </row>
    <row r="14" spans="1:8" s="178" customFormat="1" ht="31.5" outlineLevel="3" x14ac:dyDescent="0.25">
      <c r="A14" s="175" t="s">
        <v>257</v>
      </c>
      <c r="B14" s="176" t="s">
        <v>117</v>
      </c>
      <c r="C14" s="176" t="s">
        <v>258</v>
      </c>
      <c r="D14" s="176" t="s">
        <v>123</v>
      </c>
      <c r="E14" s="177">
        <v>1584.27</v>
      </c>
    </row>
    <row r="15" spans="1:8" s="178" customFormat="1" ht="63" outlineLevel="4" x14ac:dyDescent="0.25">
      <c r="A15" s="175" t="s">
        <v>148</v>
      </c>
      <c r="B15" s="176" t="s">
        <v>117</v>
      </c>
      <c r="C15" s="176" t="s">
        <v>258</v>
      </c>
      <c r="D15" s="176" t="s">
        <v>10</v>
      </c>
      <c r="E15" s="177">
        <v>1584.27</v>
      </c>
    </row>
    <row r="16" spans="1:8" s="178" customFormat="1" ht="31.5" outlineLevel="5" x14ac:dyDescent="0.25">
      <c r="A16" s="175" t="s">
        <v>31</v>
      </c>
      <c r="B16" s="176" t="s">
        <v>117</v>
      </c>
      <c r="C16" s="176" t="s">
        <v>258</v>
      </c>
      <c r="D16" s="176" t="s">
        <v>11</v>
      </c>
      <c r="E16" s="177">
        <v>1584.27</v>
      </c>
    </row>
    <row r="17" spans="1:5" s="178" customFormat="1" ht="31.5" outlineLevel="6" x14ac:dyDescent="0.25">
      <c r="A17" s="175" t="s">
        <v>259</v>
      </c>
      <c r="B17" s="176" t="s">
        <v>117</v>
      </c>
      <c r="C17" s="176" t="s">
        <v>260</v>
      </c>
      <c r="D17" s="176" t="s">
        <v>123</v>
      </c>
      <c r="E17" s="177">
        <v>7863.23</v>
      </c>
    </row>
    <row r="18" spans="1:5" s="178" customFormat="1" ht="63" outlineLevel="7" x14ac:dyDescent="0.25">
      <c r="A18" s="175" t="s">
        <v>148</v>
      </c>
      <c r="B18" s="176" t="s">
        <v>117</v>
      </c>
      <c r="C18" s="176" t="s">
        <v>260</v>
      </c>
      <c r="D18" s="176" t="s">
        <v>10</v>
      </c>
      <c r="E18" s="177">
        <v>1113.23</v>
      </c>
    </row>
    <row r="19" spans="1:5" s="178" customFormat="1" ht="31.5" outlineLevel="5" x14ac:dyDescent="0.25">
      <c r="A19" s="175" t="s">
        <v>31</v>
      </c>
      <c r="B19" s="176" t="s">
        <v>117</v>
      </c>
      <c r="C19" s="176" t="s">
        <v>260</v>
      </c>
      <c r="D19" s="176" t="s">
        <v>11</v>
      </c>
      <c r="E19" s="177">
        <v>1113.23</v>
      </c>
    </row>
    <row r="20" spans="1:5" s="178" customFormat="1" ht="31.5" outlineLevel="6" x14ac:dyDescent="0.25">
      <c r="A20" s="175" t="s">
        <v>213</v>
      </c>
      <c r="B20" s="176" t="s">
        <v>117</v>
      </c>
      <c r="C20" s="176" t="s">
        <v>260</v>
      </c>
      <c r="D20" s="176" t="s">
        <v>106</v>
      </c>
      <c r="E20" s="177">
        <v>6750</v>
      </c>
    </row>
    <row r="21" spans="1:5" s="178" customFormat="1" ht="31.5" outlineLevel="7" x14ac:dyDescent="0.25">
      <c r="A21" s="175" t="s">
        <v>214</v>
      </c>
      <c r="B21" s="176" t="s">
        <v>117</v>
      </c>
      <c r="C21" s="176" t="s">
        <v>260</v>
      </c>
      <c r="D21" s="176" t="s">
        <v>107</v>
      </c>
      <c r="E21" s="177">
        <v>6750</v>
      </c>
    </row>
    <row r="22" spans="1:5" s="178" customFormat="1" ht="47.25" outlineLevel="6" x14ac:dyDescent="0.25">
      <c r="A22" s="175" t="s">
        <v>88</v>
      </c>
      <c r="B22" s="176" t="s">
        <v>105</v>
      </c>
      <c r="C22" s="176" t="s">
        <v>130</v>
      </c>
      <c r="D22" s="176" t="s">
        <v>123</v>
      </c>
      <c r="E22" s="177">
        <v>1700991.64</v>
      </c>
    </row>
    <row r="23" spans="1:5" s="178" customFormat="1" ht="47.25" outlineLevel="7" x14ac:dyDescent="0.25">
      <c r="A23" s="175" t="s">
        <v>211</v>
      </c>
      <c r="B23" s="176" t="s">
        <v>105</v>
      </c>
      <c r="C23" s="176" t="s">
        <v>131</v>
      </c>
      <c r="D23" s="176" t="s">
        <v>123</v>
      </c>
      <c r="E23" s="177">
        <v>1700991.64</v>
      </c>
    </row>
    <row r="24" spans="1:5" s="178" customFormat="1" ht="47.25" outlineLevel="5" x14ac:dyDescent="0.25">
      <c r="A24" s="175" t="s">
        <v>366</v>
      </c>
      <c r="B24" s="176" t="s">
        <v>105</v>
      </c>
      <c r="C24" s="176" t="s">
        <v>132</v>
      </c>
      <c r="D24" s="176" t="s">
        <v>123</v>
      </c>
      <c r="E24" s="177">
        <v>1700991.64</v>
      </c>
    </row>
    <row r="25" spans="1:5" s="178" customFormat="1" ht="63" outlineLevel="6" x14ac:dyDescent="0.25">
      <c r="A25" s="175" t="s">
        <v>367</v>
      </c>
      <c r="B25" s="176" t="s">
        <v>105</v>
      </c>
      <c r="C25" s="176" t="s">
        <v>212</v>
      </c>
      <c r="D25" s="176" t="s">
        <v>123</v>
      </c>
      <c r="E25" s="177">
        <v>1700991.64</v>
      </c>
    </row>
    <row r="26" spans="1:5" s="178" customFormat="1" ht="31.5" outlineLevel="7" x14ac:dyDescent="0.25">
      <c r="A26" s="175" t="s">
        <v>261</v>
      </c>
      <c r="B26" s="176" t="s">
        <v>105</v>
      </c>
      <c r="C26" s="176" t="s">
        <v>262</v>
      </c>
      <c r="D26" s="176" t="s">
        <v>123</v>
      </c>
      <c r="E26" s="177">
        <v>1367980.51</v>
      </c>
    </row>
    <row r="27" spans="1:5" s="178" customFormat="1" ht="63" outlineLevel="1" x14ac:dyDescent="0.25">
      <c r="A27" s="175" t="s">
        <v>148</v>
      </c>
      <c r="B27" s="176" t="s">
        <v>105</v>
      </c>
      <c r="C27" s="176" t="s">
        <v>262</v>
      </c>
      <c r="D27" s="176" t="s">
        <v>10</v>
      </c>
      <c r="E27" s="177">
        <v>1367980.51</v>
      </c>
    </row>
    <row r="28" spans="1:5" s="178" customFormat="1" ht="31.5" outlineLevel="2" x14ac:dyDescent="0.25">
      <c r="A28" s="175" t="s">
        <v>31</v>
      </c>
      <c r="B28" s="176" t="s">
        <v>105</v>
      </c>
      <c r="C28" s="176" t="s">
        <v>262</v>
      </c>
      <c r="D28" s="176" t="s">
        <v>11</v>
      </c>
      <c r="E28" s="177">
        <v>1367980.51</v>
      </c>
    </row>
    <row r="29" spans="1:5" s="178" customFormat="1" ht="31.5" outlineLevel="3" x14ac:dyDescent="0.25">
      <c r="A29" s="175" t="s">
        <v>257</v>
      </c>
      <c r="B29" s="176" t="s">
        <v>105</v>
      </c>
      <c r="C29" s="176" t="s">
        <v>258</v>
      </c>
      <c r="D29" s="176" t="s">
        <v>123</v>
      </c>
      <c r="E29" s="177">
        <v>174045.5</v>
      </c>
    </row>
    <row r="30" spans="1:5" s="178" customFormat="1" ht="63" outlineLevel="4" x14ac:dyDescent="0.25">
      <c r="A30" s="175" t="s">
        <v>148</v>
      </c>
      <c r="B30" s="176" t="s">
        <v>105</v>
      </c>
      <c r="C30" s="176" t="s">
        <v>258</v>
      </c>
      <c r="D30" s="176" t="s">
        <v>10</v>
      </c>
      <c r="E30" s="177">
        <v>174045.5</v>
      </c>
    </row>
    <row r="31" spans="1:5" s="178" customFormat="1" ht="31.5" outlineLevel="5" x14ac:dyDescent="0.25">
      <c r="A31" s="175" t="s">
        <v>31</v>
      </c>
      <c r="B31" s="176" t="s">
        <v>105</v>
      </c>
      <c r="C31" s="176" t="s">
        <v>258</v>
      </c>
      <c r="D31" s="176" t="s">
        <v>11</v>
      </c>
      <c r="E31" s="177">
        <v>174045.5</v>
      </c>
    </row>
    <row r="32" spans="1:5" s="178" customFormat="1" ht="31.5" outlineLevel="6" x14ac:dyDescent="0.25">
      <c r="A32" s="175" t="s">
        <v>259</v>
      </c>
      <c r="B32" s="176" t="s">
        <v>105</v>
      </c>
      <c r="C32" s="176" t="s">
        <v>260</v>
      </c>
      <c r="D32" s="176" t="s">
        <v>123</v>
      </c>
      <c r="E32" s="177">
        <v>111479.63</v>
      </c>
    </row>
    <row r="33" spans="1:5" s="178" customFormat="1" ht="31.5" outlineLevel="7" x14ac:dyDescent="0.25">
      <c r="A33" s="175" t="s">
        <v>213</v>
      </c>
      <c r="B33" s="176" t="s">
        <v>105</v>
      </c>
      <c r="C33" s="176" t="s">
        <v>260</v>
      </c>
      <c r="D33" s="176" t="s">
        <v>106</v>
      </c>
      <c r="E33" s="177">
        <v>111479.63</v>
      </c>
    </row>
    <row r="34" spans="1:5" s="178" customFormat="1" ht="31.5" outlineLevel="5" x14ac:dyDescent="0.25">
      <c r="A34" s="175" t="s">
        <v>214</v>
      </c>
      <c r="B34" s="176" t="s">
        <v>105</v>
      </c>
      <c r="C34" s="176" t="s">
        <v>260</v>
      </c>
      <c r="D34" s="176" t="s">
        <v>107</v>
      </c>
      <c r="E34" s="177">
        <v>111479.63</v>
      </c>
    </row>
    <row r="35" spans="1:5" s="178" customFormat="1" ht="47.25" outlineLevel="6" x14ac:dyDescent="0.25">
      <c r="A35" s="175" t="s">
        <v>256</v>
      </c>
      <c r="B35" s="176" t="s">
        <v>105</v>
      </c>
      <c r="C35" s="176" t="s">
        <v>831</v>
      </c>
      <c r="D35" s="176" t="s">
        <v>123</v>
      </c>
      <c r="E35" s="177">
        <v>47486</v>
      </c>
    </row>
    <row r="36" spans="1:5" s="178" customFormat="1" ht="63" outlineLevel="7" x14ac:dyDescent="0.25">
      <c r="A36" s="175" t="s">
        <v>148</v>
      </c>
      <c r="B36" s="176" t="s">
        <v>105</v>
      </c>
      <c r="C36" s="176" t="s">
        <v>831</v>
      </c>
      <c r="D36" s="176" t="s">
        <v>10</v>
      </c>
      <c r="E36" s="177">
        <v>47486</v>
      </c>
    </row>
    <row r="37" spans="1:5" s="178" customFormat="1" ht="31.5" outlineLevel="5" x14ac:dyDescent="0.25">
      <c r="A37" s="175" t="s">
        <v>31</v>
      </c>
      <c r="B37" s="176" t="s">
        <v>105</v>
      </c>
      <c r="C37" s="176" t="s">
        <v>831</v>
      </c>
      <c r="D37" s="176" t="s">
        <v>11</v>
      </c>
      <c r="E37" s="177">
        <v>47486</v>
      </c>
    </row>
    <row r="38" spans="1:5" s="178" customFormat="1" outlineLevel="6" x14ac:dyDescent="0.25">
      <c r="A38" s="175" t="s">
        <v>73</v>
      </c>
      <c r="B38" s="176" t="s">
        <v>116</v>
      </c>
      <c r="C38" s="176" t="s">
        <v>130</v>
      </c>
      <c r="D38" s="176" t="s">
        <v>123</v>
      </c>
      <c r="E38" s="177">
        <v>30000</v>
      </c>
    </row>
    <row r="39" spans="1:5" s="178" customFormat="1" ht="47.25" outlineLevel="7" x14ac:dyDescent="0.25">
      <c r="A39" s="175" t="s">
        <v>211</v>
      </c>
      <c r="B39" s="176" t="s">
        <v>116</v>
      </c>
      <c r="C39" s="176" t="s">
        <v>131</v>
      </c>
      <c r="D39" s="176" t="s">
        <v>123</v>
      </c>
      <c r="E39" s="177">
        <v>30000</v>
      </c>
    </row>
    <row r="40" spans="1:5" s="178" customFormat="1" ht="47.25" outlineLevel="6" x14ac:dyDescent="0.25">
      <c r="A40" s="175" t="s">
        <v>366</v>
      </c>
      <c r="B40" s="176" t="s">
        <v>116</v>
      </c>
      <c r="C40" s="176" t="s">
        <v>132</v>
      </c>
      <c r="D40" s="176" t="s">
        <v>123</v>
      </c>
      <c r="E40" s="177">
        <v>30000</v>
      </c>
    </row>
    <row r="41" spans="1:5" s="178" customFormat="1" ht="63" outlineLevel="7" x14ac:dyDescent="0.25">
      <c r="A41" s="175" t="s">
        <v>367</v>
      </c>
      <c r="B41" s="176" t="s">
        <v>116</v>
      </c>
      <c r="C41" s="176" t="s">
        <v>212</v>
      </c>
      <c r="D41" s="176" t="s">
        <v>123</v>
      </c>
      <c r="E41" s="177">
        <v>30000</v>
      </c>
    </row>
    <row r="42" spans="1:5" s="178" customFormat="1" outlineLevel="6" x14ac:dyDescent="0.25">
      <c r="A42" s="175" t="s">
        <v>263</v>
      </c>
      <c r="B42" s="176" t="s">
        <v>116</v>
      </c>
      <c r="C42" s="176" t="s">
        <v>368</v>
      </c>
      <c r="D42" s="176" t="s">
        <v>123</v>
      </c>
      <c r="E42" s="177">
        <v>30000</v>
      </c>
    </row>
    <row r="43" spans="1:5" s="178" customFormat="1" outlineLevel="7" x14ac:dyDescent="0.25">
      <c r="A43" s="175" t="s">
        <v>114</v>
      </c>
      <c r="B43" s="176" t="s">
        <v>116</v>
      </c>
      <c r="C43" s="176" t="s">
        <v>368</v>
      </c>
      <c r="D43" s="176" t="s">
        <v>127</v>
      </c>
      <c r="E43" s="177">
        <v>30000</v>
      </c>
    </row>
    <row r="44" spans="1:5" s="178" customFormat="1" outlineLevel="5" x14ac:dyDescent="0.25">
      <c r="A44" s="175" t="s">
        <v>264</v>
      </c>
      <c r="B44" s="176" t="s">
        <v>116</v>
      </c>
      <c r="C44" s="176" t="s">
        <v>368</v>
      </c>
      <c r="D44" s="176" t="s">
        <v>68</v>
      </c>
      <c r="E44" s="177">
        <v>30000</v>
      </c>
    </row>
    <row r="45" spans="1:5" s="178" customFormat="1" outlineLevel="6" x14ac:dyDescent="0.25">
      <c r="A45" s="175" t="s">
        <v>74</v>
      </c>
      <c r="B45" s="176" t="s">
        <v>25</v>
      </c>
      <c r="C45" s="176" t="s">
        <v>130</v>
      </c>
      <c r="D45" s="176" t="s">
        <v>123</v>
      </c>
      <c r="E45" s="177">
        <v>17737853.66</v>
      </c>
    </row>
    <row r="46" spans="1:5" s="178" customFormat="1" ht="47.25" outlineLevel="7" x14ac:dyDescent="0.25">
      <c r="A46" s="175" t="s">
        <v>211</v>
      </c>
      <c r="B46" s="176" t="s">
        <v>25</v>
      </c>
      <c r="C46" s="176" t="s">
        <v>131</v>
      </c>
      <c r="D46" s="176" t="s">
        <v>123</v>
      </c>
      <c r="E46" s="177">
        <v>17225743.23</v>
      </c>
    </row>
    <row r="47" spans="1:5" s="178" customFormat="1" ht="47.25" outlineLevel="5" x14ac:dyDescent="0.25">
      <c r="A47" s="175" t="s">
        <v>366</v>
      </c>
      <c r="B47" s="176" t="s">
        <v>25</v>
      </c>
      <c r="C47" s="176" t="s">
        <v>132</v>
      </c>
      <c r="D47" s="176" t="s">
        <v>123</v>
      </c>
      <c r="E47" s="177">
        <v>17225743.23</v>
      </c>
    </row>
    <row r="48" spans="1:5" s="178" customFormat="1" ht="63" outlineLevel="6" x14ac:dyDescent="0.25">
      <c r="A48" s="175" t="s">
        <v>367</v>
      </c>
      <c r="B48" s="176" t="s">
        <v>25</v>
      </c>
      <c r="C48" s="176" t="s">
        <v>212</v>
      </c>
      <c r="D48" s="176" t="s">
        <v>123</v>
      </c>
      <c r="E48" s="177">
        <v>3375500</v>
      </c>
    </row>
    <row r="49" spans="1:5" s="178" customFormat="1" ht="31.5" outlineLevel="7" x14ac:dyDescent="0.25">
      <c r="A49" s="175" t="s">
        <v>265</v>
      </c>
      <c r="B49" s="176" t="s">
        <v>25</v>
      </c>
      <c r="C49" s="176" t="s">
        <v>369</v>
      </c>
      <c r="D49" s="176" t="s">
        <v>123</v>
      </c>
      <c r="E49" s="177">
        <v>3375500</v>
      </c>
    </row>
    <row r="50" spans="1:5" s="178" customFormat="1" outlineLevel="6" x14ac:dyDescent="0.25">
      <c r="A50" s="175" t="s">
        <v>266</v>
      </c>
      <c r="B50" s="176" t="s">
        <v>25</v>
      </c>
      <c r="C50" s="176" t="s">
        <v>369</v>
      </c>
      <c r="D50" s="176" t="s">
        <v>63</v>
      </c>
      <c r="E50" s="177">
        <v>3375500</v>
      </c>
    </row>
    <row r="51" spans="1:5" s="178" customFormat="1" outlineLevel="7" x14ac:dyDescent="0.25">
      <c r="A51" s="175" t="s">
        <v>267</v>
      </c>
      <c r="B51" s="176" t="s">
        <v>25</v>
      </c>
      <c r="C51" s="176" t="s">
        <v>369</v>
      </c>
      <c r="D51" s="176" t="s">
        <v>19</v>
      </c>
      <c r="E51" s="177">
        <v>3375500</v>
      </c>
    </row>
    <row r="52" spans="1:5" s="178" customFormat="1" ht="47.25" outlineLevel="1" x14ac:dyDescent="0.25">
      <c r="A52" s="175" t="s">
        <v>370</v>
      </c>
      <c r="B52" s="176" t="s">
        <v>25</v>
      </c>
      <c r="C52" s="176" t="s">
        <v>356</v>
      </c>
      <c r="D52" s="176" t="s">
        <v>123</v>
      </c>
      <c r="E52" s="177">
        <v>4976467.96</v>
      </c>
    </row>
    <row r="53" spans="1:5" s="178" customFormat="1" ht="63" outlineLevel="2" x14ac:dyDescent="0.25">
      <c r="A53" s="175" t="s">
        <v>835</v>
      </c>
      <c r="B53" s="176" t="s">
        <v>25</v>
      </c>
      <c r="C53" s="176" t="s">
        <v>836</v>
      </c>
      <c r="D53" s="176" t="s">
        <v>123</v>
      </c>
      <c r="E53" s="177">
        <v>2975285</v>
      </c>
    </row>
    <row r="54" spans="1:5" s="178" customFormat="1" ht="31.5" outlineLevel="3" x14ac:dyDescent="0.25">
      <c r="A54" s="175" t="s">
        <v>213</v>
      </c>
      <c r="B54" s="176" t="s">
        <v>25</v>
      </c>
      <c r="C54" s="176" t="s">
        <v>836</v>
      </c>
      <c r="D54" s="176" t="s">
        <v>106</v>
      </c>
      <c r="E54" s="177">
        <v>2930874.08</v>
      </c>
    </row>
    <row r="55" spans="1:5" s="178" customFormat="1" ht="31.5" outlineLevel="4" x14ac:dyDescent="0.25">
      <c r="A55" s="175" t="s">
        <v>214</v>
      </c>
      <c r="B55" s="176" t="s">
        <v>25</v>
      </c>
      <c r="C55" s="176" t="s">
        <v>836</v>
      </c>
      <c r="D55" s="176" t="s">
        <v>107</v>
      </c>
      <c r="E55" s="177">
        <v>2930874.08</v>
      </c>
    </row>
    <row r="56" spans="1:5" s="178" customFormat="1" outlineLevel="5" x14ac:dyDescent="0.25">
      <c r="A56" s="175" t="s">
        <v>114</v>
      </c>
      <c r="B56" s="176" t="s">
        <v>25</v>
      </c>
      <c r="C56" s="176" t="s">
        <v>836</v>
      </c>
      <c r="D56" s="176" t="s">
        <v>127</v>
      </c>
      <c r="E56" s="177">
        <v>44410.92</v>
      </c>
    </row>
    <row r="57" spans="1:5" s="178" customFormat="1" outlineLevel="6" x14ac:dyDescent="0.25">
      <c r="A57" s="175" t="s">
        <v>604</v>
      </c>
      <c r="B57" s="176" t="s">
        <v>25</v>
      </c>
      <c r="C57" s="176" t="s">
        <v>836</v>
      </c>
      <c r="D57" s="176" t="s">
        <v>605</v>
      </c>
      <c r="E57" s="177">
        <v>44410.92</v>
      </c>
    </row>
    <row r="58" spans="1:5" s="178" customFormat="1" outlineLevel="7" x14ac:dyDescent="0.25">
      <c r="A58" s="175" t="s">
        <v>357</v>
      </c>
      <c r="B58" s="176" t="s">
        <v>25</v>
      </c>
      <c r="C58" s="176" t="s">
        <v>371</v>
      </c>
      <c r="D58" s="176" t="s">
        <v>123</v>
      </c>
      <c r="E58" s="177">
        <v>711081.83</v>
      </c>
    </row>
    <row r="59" spans="1:5" s="178" customFormat="1" ht="31.5" outlineLevel="1" x14ac:dyDescent="0.25">
      <c r="A59" s="175" t="s">
        <v>213</v>
      </c>
      <c r="B59" s="176" t="s">
        <v>25</v>
      </c>
      <c r="C59" s="176" t="s">
        <v>371</v>
      </c>
      <c r="D59" s="176" t="s">
        <v>106</v>
      </c>
      <c r="E59" s="177">
        <v>609847.16</v>
      </c>
    </row>
    <row r="60" spans="1:5" s="178" customFormat="1" ht="31.5" outlineLevel="2" x14ac:dyDescent="0.25">
      <c r="A60" s="175" t="s">
        <v>214</v>
      </c>
      <c r="B60" s="176" t="s">
        <v>25</v>
      </c>
      <c r="C60" s="176" t="s">
        <v>371</v>
      </c>
      <c r="D60" s="176" t="s">
        <v>107</v>
      </c>
      <c r="E60" s="177">
        <v>609847.16</v>
      </c>
    </row>
    <row r="61" spans="1:5" s="178" customFormat="1" outlineLevel="3" x14ac:dyDescent="0.25">
      <c r="A61" s="175" t="s">
        <v>114</v>
      </c>
      <c r="B61" s="176" t="s">
        <v>25</v>
      </c>
      <c r="C61" s="176" t="s">
        <v>371</v>
      </c>
      <c r="D61" s="176" t="s">
        <v>127</v>
      </c>
      <c r="E61" s="177">
        <v>101234.67</v>
      </c>
    </row>
    <row r="62" spans="1:5" s="178" customFormat="1" outlineLevel="4" x14ac:dyDescent="0.25">
      <c r="A62" s="175" t="s">
        <v>604</v>
      </c>
      <c r="B62" s="176" t="s">
        <v>25</v>
      </c>
      <c r="C62" s="176" t="s">
        <v>371</v>
      </c>
      <c r="D62" s="176" t="s">
        <v>605</v>
      </c>
      <c r="E62" s="177">
        <v>101234.67</v>
      </c>
    </row>
    <row r="63" spans="1:5" s="178" customFormat="1" outlineLevel="5" x14ac:dyDescent="0.25">
      <c r="A63" s="175" t="s">
        <v>507</v>
      </c>
      <c r="B63" s="176" t="s">
        <v>25</v>
      </c>
      <c r="C63" s="176" t="s">
        <v>508</v>
      </c>
      <c r="D63" s="176" t="s">
        <v>123</v>
      </c>
      <c r="E63" s="177">
        <v>556421.17000000004</v>
      </c>
    </row>
    <row r="64" spans="1:5" s="178" customFormat="1" ht="63" outlineLevel="6" x14ac:dyDescent="0.25">
      <c r="A64" s="175" t="s">
        <v>148</v>
      </c>
      <c r="B64" s="176" t="s">
        <v>25</v>
      </c>
      <c r="C64" s="176" t="s">
        <v>508</v>
      </c>
      <c r="D64" s="176" t="s">
        <v>10</v>
      </c>
      <c r="E64" s="177">
        <v>6718.17</v>
      </c>
    </row>
    <row r="65" spans="1:5" s="178" customFormat="1" outlineLevel="7" x14ac:dyDescent="0.25">
      <c r="A65" s="175" t="s">
        <v>393</v>
      </c>
      <c r="B65" s="176" t="s">
        <v>25</v>
      </c>
      <c r="C65" s="176" t="s">
        <v>508</v>
      </c>
      <c r="D65" s="176" t="s">
        <v>394</v>
      </c>
      <c r="E65" s="177">
        <v>6718.17</v>
      </c>
    </row>
    <row r="66" spans="1:5" s="178" customFormat="1" ht="31.5" outlineLevel="4" x14ac:dyDescent="0.25">
      <c r="A66" s="175" t="s">
        <v>213</v>
      </c>
      <c r="B66" s="176" t="s">
        <v>25</v>
      </c>
      <c r="C66" s="176" t="s">
        <v>508</v>
      </c>
      <c r="D66" s="176" t="s">
        <v>106</v>
      </c>
      <c r="E66" s="177">
        <v>179514</v>
      </c>
    </row>
    <row r="67" spans="1:5" s="178" customFormat="1" ht="31.5" outlineLevel="5" x14ac:dyDescent="0.25">
      <c r="A67" s="175" t="s">
        <v>214</v>
      </c>
      <c r="B67" s="176" t="s">
        <v>25</v>
      </c>
      <c r="C67" s="176" t="s">
        <v>508</v>
      </c>
      <c r="D67" s="176" t="s">
        <v>107</v>
      </c>
      <c r="E67" s="177">
        <v>179514</v>
      </c>
    </row>
    <row r="68" spans="1:5" s="178" customFormat="1" outlineLevel="6" x14ac:dyDescent="0.25">
      <c r="A68" s="175" t="s">
        <v>114</v>
      </c>
      <c r="B68" s="176" t="s">
        <v>25</v>
      </c>
      <c r="C68" s="176" t="s">
        <v>508</v>
      </c>
      <c r="D68" s="176" t="s">
        <v>127</v>
      </c>
      <c r="E68" s="177">
        <v>370189</v>
      </c>
    </row>
    <row r="69" spans="1:5" s="178" customFormat="1" outlineLevel="7" x14ac:dyDescent="0.25">
      <c r="A69" s="175" t="s">
        <v>115</v>
      </c>
      <c r="B69" s="176" t="s">
        <v>25</v>
      </c>
      <c r="C69" s="176" t="s">
        <v>508</v>
      </c>
      <c r="D69" s="176" t="s">
        <v>108</v>
      </c>
      <c r="E69" s="177">
        <v>370189</v>
      </c>
    </row>
    <row r="70" spans="1:5" s="178" customFormat="1" outlineLevel="2" x14ac:dyDescent="0.25">
      <c r="A70" s="175" t="s">
        <v>734</v>
      </c>
      <c r="B70" s="176" t="s">
        <v>25</v>
      </c>
      <c r="C70" s="176" t="s">
        <v>735</v>
      </c>
      <c r="D70" s="176" t="s">
        <v>123</v>
      </c>
      <c r="E70" s="177">
        <v>733679.96</v>
      </c>
    </row>
    <row r="71" spans="1:5" s="178" customFormat="1" ht="31.5" outlineLevel="4" x14ac:dyDescent="0.25">
      <c r="A71" s="175" t="s">
        <v>213</v>
      </c>
      <c r="B71" s="176" t="s">
        <v>25</v>
      </c>
      <c r="C71" s="176" t="s">
        <v>735</v>
      </c>
      <c r="D71" s="176" t="s">
        <v>106</v>
      </c>
      <c r="E71" s="177">
        <v>568845.79</v>
      </c>
    </row>
    <row r="72" spans="1:5" s="178" customFormat="1" ht="31.5" outlineLevel="5" x14ac:dyDescent="0.25">
      <c r="A72" s="175" t="s">
        <v>214</v>
      </c>
      <c r="B72" s="176" t="s">
        <v>25</v>
      </c>
      <c r="C72" s="176" t="s">
        <v>735</v>
      </c>
      <c r="D72" s="176" t="s">
        <v>107</v>
      </c>
      <c r="E72" s="177">
        <v>568845.79</v>
      </c>
    </row>
    <row r="73" spans="1:5" s="178" customFormat="1" outlineLevel="6" x14ac:dyDescent="0.25">
      <c r="A73" s="175" t="s">
        <v>114</v>
      </c>
      <c r="B73" s="176" t="s">
        <v>25</v>
      </c>
      <c r="C73" s="176" t="s">
        <v>735</v>
      </c>
      <c r="D73" s="176" t="s">
        <v>127</v>
      </c>
      <c r="E73" s="177">
        <v>164834.17000000001</v>
      </c>
    </row>
    <row r="74" spans="1:5" s="178" customFormat="1" outlineLevel="7" x14ac:dyDescent="0.25">
      <c r="A74" s="175" t="s">
        <v>604</v>
      </c>
      <c r="B74" s="176" t="s">
        <v>25</v>
      </c>
      <c r="C74" s="176" t="s">
        <v>735</v>
      </c>
      <c r="D74" s="176" t="s">
        <v>605</v>
      </c>
      <c r="E74" s="177">
        <v>139834.17000000001</v>
      </c>
    </row>
    <row r="75" spans="1:5" s="178" customFormat="1" outlineLevel="5" x14ac:dyDescent="0.25">
      <c r="A75" s="175" t="s">
        <v>115</v>
      </c>
      <c r="B75" s="176" t="s">
        <v>25</v>
      </c>
      <c r="C75" s="176" t="s">
        <v>735</v>
      </c>
      <c r="D75" s="176" t="s">
        <v>108</v>
      </c>
      <c r="E75" s="177">
        <v>25000</v>
      </c>
    </row>
    <row r="76" spans="1:5" s="178" customFormat="1" ht="31.5" outlineLevel="6" x14ac:dyDescent="0.25">
      <c r="A76" s="175" t="s">
        <v>509</v>
      </c>
      <c r="B76" s="176" t="s">
        <v>25</v>
      </c>
      <c r="C76" s="176" t="s">
        <v>510</v>
      </c>
      <c r="D76" s="176" t="s">
        <v>123</v>
      </c>
      <c r="E76" s="177">
        <v>8873775.2699999996</v>
      </c>
    </row>
    <row r="77" spans="1:5" s="178" customFormat="1" ht="31.5" outlineLevel="7" x14ac:dyDescent="0.25">
      <c r="A77" s="175" t="s">
        <v>511</v>
      </c>
      <c r="B77" s="176" t="s">
        <v>25</v>
      </c>
      <c r="C77" s="176" t="s">
        <v>512</v>
      </c>
      <c r="D77" s="176" t="s">
        <v>123</v>
      </c>
      <c r="E77" s="177">
        <v>8873775.2699999996</v>
      </c>
    </row>
    <row r="78" spans="1:5" s="178" customFormat="1" ht="63" outlineLevel="4" x14ac:dyDescent="0.25">
      <c r="A78" s="175" t="s">
        <v>148</v>
      </c>
      <c r="B78" s="176" t="s">
        <v>25</v>
      </c>
      <c r="C78" s="176" t="s">
        <v>512</v>
      </c>
      <c r="D78" s="176" t="s">
        <v>10</v>
      </c>
      <c r="E78" s="177">
        <v>5860887.9699999997</v>
      </c>
    </row>
    <row r="79" spans="1:5" s="178" customFormat="1" outlineLevel="5" x14ac:dyDescent="0.25">
      <c r="A79" s="175" t="s">
        <v>393</v>
      </c>
      <c r="B79" s="176" t="s">
        <v>25</v>
      </c>
      <c r="C79" s="176" t="s">
        <v>512</v>
      </c>
      <c r="D79" s="176" t="s">
        <v>394</v>
      </c>
      <c r="E79" s="177">
        <v>5860887.9699999997</v>
      </c>
    </row>
    <row r="80" spans="1:5" s="178" customFormat="1" ht="31.5" outlineLevel="6" x14ac:dyDescent="0.25">
      <c r="A80" s="175" t="s">
        <v>213</v>
      </c>
      <c r="B80" s="176" t="s">
        <v>25</v>
      </c>
      <c r="C80" s="176" t="s">
        <v>512</v>
      </c>
      <c r="D80" s="176" t="s">
        <v>106</v>
      </c>
      <c r="E80" s="177">
        <v>1928221.66</v>
      </c>
    </row>
    <row r="81" spans="1:5" s="178" customFormat="1" ht="31.5" outlineLevel="7" x14ac:dyDescent="0.25">
      <c r="A81" s="175" t="s">
        <v>214</v>
      </c>
      <c r="B81" s="176" t="s">
        <v>25</v>
      </c>
      <c r="C81" s="176" t="s">
        <v>512</v>
      </c>
      <c r="D81" s="176" t="s">
        <v>107</v>
      </c>
      <c r="E81" s="177">
        <v>1928221.66</v>
      </c>
    </row>
    <row r="82" spans="1:5" s="178" customFormat="1" outlineLevel="2" x14ac:dyDescent="0.25">
      <c r="A82" s="175" t="s">
        <v>40</v>
      </c>
      <c r="B82" s="176" t="s">
        <v>25</v>
      </c>
      <c r="C82" s="176" t="s">
        <v>512</v>
      </c>
      <c r="D82" s="176" t="s">
        <v>81</v>
      </c>
      <c r="E82" s="177">
        <v>333198.38</v>
      </c>
    </row>
    <row r="83" spans="1:5" s="178" customFormat="1" ht="31.5" outlineLevel="3" x14ac:dyDescent="0.25">
      <c r="A83" s="175" t="s">
        <v>41</v>
      </c>
      <c r="B83" s="176" t="s">
        <v>25</v>
      </c>
      <c r="C83" s="176" t="s">
        <v>512</v>
      </c>
      <c r="D83" s="176" t="s">
        <v>42</v>
      </c>
      <c r="E83" s="177">
        <v>333198.38</v>
      </c>
    </row>
    <row r="84" spans="1:5" s="178" customFormat="1" outlineLevel="4" x14ac:dyDescent="0.25">
      <c r="A84" s="175" t="s">
        <v>114</v>
      </c>
      <c r="B84" s="176" t="s">
        <v>25</v>
      </c>
      <c r="C84" s="176" t="s">
        <v>512</v>
      </c>
      <c r="D84" s="176" t="s">
        <v>127</v>
      </c>
      <c r="E84" s="177">
        <v>751467.26</v>
      </c>
    </row>
    <row r="85" spans="1:5" s="178" customFormat="1" outlineLevel="5" x14ac:dyDescent="0.25">
      <c r="A85" s="175" t="s">
        <v>604</v>
      </c>
      <c r="B85" s="176" t="s">
        <v>25</v>
      </c>
      <c r="C85" s="176" t="s">
        <v>512</v>
      </c>
      <c r="D85" s="176" t="s">
        <v>605</v>
      </c>
      <c r="E85" s="177">
        <v>22824.53</v>
      </c>
    </row>
    <row r="86" spans="1:5" s="178" customFormat="1" outlineLevel="6" x14ac:dyDescent="0.25">
      <c r="A86" s="175" t="s">
        <v>115</v>
      </c>
      <c r="B86" s="176" t="s">
        <v>25</v>
      </c>
      <c r="C86" s="176" t="s">
        <v>512</v>
      </c>
      <c r="D86" s="176" t="s">
        <v>108</v>
      </c>
      <c r="E86" s="177">
        <v>728642.73</v>
      </c>
    </row>
    <row r="87" spans="1:5" s="178" customFormat="1" ht="31.5" outlineLevel="7" x14ac:dyDescent="0.25">
      <c r="A87" s="175" t="s">
        <v>372</v>
      </c>
      <c r="B87" s="176" t="s">
        <v>25</v>
      </c>
      <c r="C87" s="176" t="s">
        <v>133</v>
      </c>
      <c r="D87" s="176" t="s">
        <v>123</v>
      </c>
      <c r="E87" s="177">
        <v>488334</v>
      </c>
    </row>
    <row r="88" spans="1:5" s="178" customFormat="1" ht="47.25" outlineLevel="4" x14ac:dyDescent="0.25">
      <c r="A88" s="175" t="s">
        <v>215</v>
      </c>
      <c r="B88" s="176" t="s">
        <v>25</v>
      </c>
      <c r="C88" s="176" t="s">
        <v>216</v>
      </c>
      <c r="D88" s="176" t="s">
        <v>123</v>
      </c>
      <c r="E88" s="177">
        <v>306050</v>
      </c>
    </row>
    <row r="89" spans="1:5" s="178" customFormat="1" ht="78.75" outlineLevel="5" x14ac:dyDescent="0.25">
      <c r="A89" s="175" t="s">
        <v>373</v>
      </c>
      <c r="B89" s="176" t="s">
        <v>25</v>
      </c>
      <c r="C89" s="176" t="s">
        <v>374</v>
      </c>
      <c r="D89" s="176" t="s">
        <v>123</v>
      </c>
      <c r="E89" s="177">
        <v>17550</v>
      </c>
    </row>
    <row r="90" spans="1:5" s="178" customFormat="1" ht="31.5" outlineLevel="6" x14ac:dyDescent="0.25">
      <c r="A90" s="175" t="s">
        <v>213</v>
      </c>
      <c r="B90" s="176" t="s">
        <v>25</v>
      </c>
      <c r="C90" s="176" t="s">
        <v>374</v>
      </c>
      <c r="D90" s="176" t="s">
        <v>106</v>
      </c>
      <c r="E90" s="177">
        <v>17550</v>
      </c>
    </row>
    <row r="91" spans="1:5" s="178" customFormat="1" ht="31.5" outlineLevel="7" x14ac:dyDescent="0.25">
      <c r="A91" s="175" t="s">
        <v>214</v>
      </c>
      <c r="B91" s="176" t="s">
        <v>25</v>
      </c>
      <c r="C91" s="176" t="s">
        <v>374</v>
      </c>
      <c r="D91" s="176" t="s">
        <v>107</v>
      </c>
      <c r="E91" s="177">
        <v>17550</v>
      </c>
    </row>
    <row r="92" spans="1:5" s="178" customFormat="1" ht="78.75" x14ac:dyDescent="0.25">
      <c r="A92" s="175" t="s">
        <v>375</v>
      </c>
      <c r="B92" s="176" t="s">
        <v>25</v>
      </c>
      <c r="C92" s="176" t="s">
        <v>376</v>
      </c>
      <c r="D92" s="176" t="s">
        <v>123</v>
      </c>
      <c r="E92" s="177">
        <v>148500</v>
      </c>
    </row>
    <row r="93" spans="1:5" s="178" customFormat="1" ht="31.5" outlineLevel="1" x14ac:dyDescent="0.25">
      <c r="A93" s="175" t="s">
        <v>213</v>
      </c>
      <c r="B93" s="176" t="s">
        <v>25</v>
      </c>
      <c r="C93" s="176" t="s">
        <v>376</v>
      </c>
      <c r="D93" s="176" t="s">
        <v>106</v>
      </c>
      <c r="E93" s="177">
        <v>148500</v>
      </c>
    </row>
    <row r="94" spans="1:5" s="178" customFormat="1" ht="31.5" outlineLevel="2" x14ac:dyDescent="0.25">
      <c r="A94" s="175" t="s">
        <v>214</v>
      </c>
      <c r="B94" s="176" t="s">
        <v>25</v>
      </c>
      <c r="C94" s="176" t="s">
        <v>376</v>
      </c>
      <c r="D94" s="176" t="s">
        <v>107</v>
      </c>
      <c r="E94" s="177">
        <v>148500</v>
      </c>
    </row>
    <row r="95" spans="1:5" s="178" customFormat="1" ht="47.25" outlineLevel="3" x14ac:dyDescent="0.25">
      <c r="A95" s="175" t="s">
        <v>606</v>
      </c>
      <c r="B95" s="176" t="s">
        <v>25</v>
      </c>
      <c r="C95" s="176" t="s">
        <v>607</v>
      </c>
      <c r="D95" s="176" t="s">
        <v>123</v>
      </c>
      <c r="E95" s="177">
        <v>60000</v>
      </c>
    </row>
    <row r="96" spans="1:5" s="178" customFormat="1" ht="31.5" outlineLevel="4" x14ac:dyDescent="0.25">
      <c r="A96" s="175" t="s">
        <v>213</v>
      </c>
      <c r="B96" s="176" t="s">
        <v>25</v>
      </c>
      <c r="C96" s="176" t="s">
        <v>607</v>
      </c>
      <c r="D96" s="176" t="s">
        <v>106</v>
      </c>
      <c r="E96" s="177">
        <v>60000</v>
      </c>
    </row>
    <row r="97" spans="1:5" s="178" customFormat="1" ht="31.5" outlineLevel="5" x14ac:dyDescent="0.25">
      <c r="A97" s="175" t="s">
        <v>214</v>
      </c>
      <c r="B97" s="176" t="s">
        <v>25</v>
      </c>
      <c r="C97" s="176" t="s">
        <v>607</v>
      </c>
      <c r="D97" s="176" t="s">
        <v>107</v>
      </c>
      <c r="E97" s="177">
        <v>60000</v>
      </c>
    </row>
    <row r="98" spans="1:5" s="178" customFormat="1" ht="63" outlineLevel="6" x14ac:dyDescent="0.25">
      <c r="A98" s="175" t="s">
        <v>816</v>
      </c>
      <c r="B98" s="176" t="s">
        <v>25</v>
      </c>
      <c r="C98" s="176" t="s">
        <v>817</v>
      </c>
      <c r="D98" s="176" t="s">
        <v>123</v>
      </c>
      <c r="E98" s="177">
        <v>80000</v>
      </c>
    </row>
    <row r="99" spans="1:5" s="178" customFormat="1" ht="31.5" outlineLevel="7" x14ac:dyDescent="0.25">
      <c r="A99" s="175" t="s">
        <v>213</v>
      </c>
      <c r="B99" s="176" t="s">
        <v>25</v>
      </c>
      <c r="C99" s="176" t="s">
        <v>817</v>
      </c>
      <c r="D99" s="176" t="s">
        <v>106</v>
      </c>
      <c r="E99" s="177">
        <v>80000</v>
      </c>
    </row>
    <row r="100" spans="1:5" s="178" customFormat="1" ht="31.5" outlineLevel="5" x14ac:dyDescent="0.25">
      <c r="A100" s="175" t="s">
        <v>214</v>
      </c>
      <c r="B100" s="176" t="s">
        <v>25</v>
      </c>
      <c r="C100" s="176" t="s">
        <v>817</v>
      </c>
      <c r="D100" s="176" t="s">
        <v>107</v>
      </c>
      <c r="E100" s="177">
        <v>80000</v>
      </c>
    </row>
    <row r="101" spans="1:5" s="178" customFormat="1" ht="47.25" outlineLevel="6" x14ac:dyDescent="0.25">
      <c r="A101" s="175" t="s">
        <v>346</v>
      </c>
      <c r="B101" s="176" t="s">
        <v>25</v>
      </c>
      <c r="C101" s="176" t="s">
        <v>217</v>
      </c>
      <c r="D101" s="176" t="s">
        <v>123</v>
      </c>
      <c r="E101" s="177">
        <v>182284</v>
      </c>
    </row>
    <row r="102" spans="1:5" s="178" customFormat="1" ht="47.25" outlineLevel="7" x14ac:dyDescent="0.25">
      <c r="A102" s="175" t="s">
        <v>483</v>
      </c>
      <c r="B102" s="176" t="s">
        <v>25</v>
      </c>
      <c r="C102" s="176" t="s">
        <v>377</v>
      </c>
      <c r="D102" s="176" t="s">
        <v>123</v>
      </c>
      <c r="E102" s="177">
        <v>182284</v>
      </c>
    </row>
    <row r="103" spans="1:5" s="178" customFormat="1" ht="31.5" x14ac:dyDescent="0.25">
      <c r="A103" s="175" t="s">
        <v>213</v>
      </c>
      <c r="B103" s="176" t="s">
        <v>25</v>
      </c>
      <c r="C103" s="176" t="s">
        <v>377</v>
      </c>
      <c r="D103" s="176" t="s">
        <v>106</v>
      </c>
      <c r="E103" s="177">
        <v>182284</v>
      </c>
    </row>
    <row r="104" spans="1:5" s="178" customFormat="1" ht="31.5" outlineLevel="1" x14ac:dyDescent="0.25">
      <c r="A104" s="175" t="s">
        <v>214</v>
      </c>
      <c r="B104" s="176" t="s">
        <v>25</v>
      </c>
      <c r="C104" s="176" t="s">
        <v>377</v>
      </c>
      <c r="D104" s="176" t="s">
        <v>107</v>
      </c>
      <c r="E104" s="177">
        <v>182284</v>
      </c>
    </row>
    <row r="105" spans="1:5" s="178" customFormat="1" ht="47.25" outlineLevel="2" x14ac:dyDescent="0.25">
      <c r="A105" s="175" t="s">
        <v>218</v>
      </c>
      <c r="B105" s="176" t="s">
        <v>25</v>
      </c>
      <c r="C105" s="176" t="s">
        <v>134</v>
      </c>
      <c r="D105" s="176" t="s">
        <v>123</v>
      </c>
      <c r="E105" s="177">
        <v>23776.43</v>
      </c>
    </row>
    <row r="106" spans="1:5" s="178" customFormat="1" ht="31.5" outlineLevel="4" x14ac:dyDescent="0.25">
      <c r="A106" s="175" t="s">
        <v>378</v>
      </c>
      <c r="B106" s="176" t="s">
        <v>25</v>
      </c>
      <c r="C106" s="176" t="s">
        <v>219</v>
      </c>
      <c r="D106" s="176" t="s">
        <v>123</v>
      </c>
      <c r="E106" s="177">
        <v>23776.43</v>
      </c>
    </row>
    <row r="107" spans="1:5" s="178" customFormat="1" ht="31.5" outlineLevel="5" x14ac:dyDescent="0.25">
      <c r="A107" s="175" t="s">
        <v>220</v>
      </c>
      <c r="B107" s="176" t="s">
        <v>25</v>
      </c>
      <c r="C107" s="176" t="s">
        <v>221</v>
      </c>
      <c r="D107" s="176" t="s">
        <v>123</v>
      </c>
      <c r="E107" s="177">
        <v>19776.43</v>
      </c>
    </row>
    <row r="108" spans="1:5" s="178" customFormat="1" ht="47.25" outlineLevel="6" x14ac:dyDescent="0.25">
      <c r="A108" s="175" t="s">
        <v>268</v>
      </c>
      <c r="B108" s="176" t="s">
        <v>25</v>
      </c>
      <c r="C108" s="176" t="s">
        <v>269</v>
      </c>
      <c r="D108" s="176" t="s">
        <v>123</v>
      </c>
      <c r="E108" s="177">
        <v>19776.43</v>
      </c>
    </row>
    <row r="109" spans="1:5" s="178" customFormat="1" outlineLevel="7" x14ac:dyDescent="0.25">
      <c r="A109" s="175" t="s">
        <v>114</v>
      </c>
      <c r="B109" s="176" t="s">
        <v>25</v>
      </c>
      <c r="C109" s="176" t="s">
        <v>269</v>
      </c>
      <c r="D109" s="176" t="s">
        <v>127</v>
      </c>
      <c r="E109" s="177">
        <v>19776.43</v>
      </c>
    </row>
    <row r="110" spans="1:5" s="178" customFormat="1" outlineLevel="5" x14ac:dyDescent="0.25">
      <c r="A110" s="175" t="s">
        <v>115</v>
      </c>
      <c r="B110" s="176" t="s">
        <v>25</v>
      </c>
      <c r="C110" s="176" t="s">
        <v>269</v>
      </c>
      <c r="D110" s="176" t="s">
        <v>108</v>
      </c>
      <c r="E110" s="177">
        <v>19776.43</v>
      </c>
    </row>
    <row r="111" spans="1:5" s="178" customFormat="1" ht="31.5" outlineLevel="6" x14ac:dyDescent="0.25">
      <c r="A111" s="175" t="s">
        <v>222</v>
      </c>
      <c r="B111" s="176" t="s">
        <v>25</v>
      </c>
      <c r="C111" s="176" t="s">
        <v>223</v>
      </c>
      <c r="D111" s="176" t="s">
        <v>123</v>
      </c>
      <c r="E111" s="177">
        <v>4000</v>
      </c>
    </row>
    <row r="112" spans="1:5" s="178" customFormat="1" ht="94.5" outlineLevel="7" x14ac:dyDescent="0.25">
      <c r="A112" s="175" t="s">
        <v>536</v>
      </c>
      <c r="B112" s="176" t="s">
        <v>25</v>
      </c>
      <c r="C112" s="176" t="s">
        <v>270</v>
      </c>
      <c r="D112" s="176" t="s">
        <v>123</v>
      </c>
      <c r="E112" s="177">
        <v>4000</v>
      </c>
    </row>
    <row r="113" spans="1:9" s="178" customFormat="1" ht="31.5" outlineLevel="1" x14ac:dyDescent="0.25">
      <c r="A113" s="175" t="s">
        <v>213</v>
      </c>
      <c r="B113" s="176" t="s">
        <v>25</v>
      </c>
      <c r="C113" s="176" t="s">
        <v>270</v>
      </c>
      <c r="D113" s="176" t="s">
        <v>106</v>
      </c>
      <c r="E113" s="177">
        <v>4000</v>
      </c>
    </row>
    <row r="114" spans="1:9" s="178" customFormat="1" ht="31.5" outlineLevel="2" x14ac:dyDescent="0.25">
      <c r="A114" s="175" t="s">
        <v>214</v>
      </c>
      <c r="B114" s="176" t="s">
        <v>25</v>
      </c>
      <c r="C114" s="176" t="s">
        <v>270</v>
      </c>
      <c r="D114" s="176" t="s">
        <v>107</v>
      </c>
      <c r="E114" s="177">
        <v>4000</v>
      </c>
    </row>
    <row r="115" spans="1:9" s="178" customFormat="1" outlineLevel="3" x14ac:dyDescent="0.25">
      <c r="A115" s="175" t="s">
        <v>224</v>
      </c>
      <c r="B115" s="176" t="s">
        <v>225</v>
      </c>
      <c r="C115" s="176" t="s">
        <v>130</v>
      </c>
      <c r="D115" s="176" t="s">
        <v>123</v>
      </c>
      <c r="E115" s="177">
        <v>423178.39</v>
      </c>
    </row>
    <row r="116" spans="1:9" s="178" customFormat="1" outlineLevel="4" x14ac:dyDescent="0.25">
      <c r="A116" s="175" t="s">
        <v>226</v>
      </c>
      <c r="B116" s="176" t="s">
        <v>227</v>
      </c>
      <c r="C116" s="176" t="s">
        <v>130</v>
      </c>
      <c r="D116" s="176" t="s">
        <v>123</v>
      </c>
      <c r="E116" s="177">
        <v>423178.39</v>
      </c>
    </row>
    <row r="117" spans="1:9" s="178" customFormat="1" ht="47.25" outlineLevel="5" x14ac:dyDescent="0.25">
      <c r="A117" s="175" t="s">
        <v>218</v>
      </c>
      <c r="B117" s="176" t="s">
        <v>227</v>
      </c>
      <c r="C117" s="176" t="s">
        <v>134</v>
      </c>
      <c r="D117" s="176" t="s">
        <v>123</v>
      </c>
      <c r="E117" s="177">
        <v>423178.39</v>
      </c>
    </row>
    <row r="118" spans="1:9" s="178" customFormat="1" ht="31.5" outlineLevel="6" x14ac:dyDescent="0.25">
      <c r="A118" s="175" t="s">
        <v>378</v>
      </c>
      <c r="B118" s="176" t="s">
        <v>227</v>
      </c>
      <c r="C118" s="176" t="s">
        <v>219</v>
      </c>
      <c r="D118" s="176" t="s">
        <v>123</v>
      </c>
      <c r="E118" s="177">
        <v>423178.39</v>
      </c>
    </row>
    <row r="119" spans="1:9" s="178" customFormat="1" ht="31.5" outlineLevel="7" x14ac:dyDescent="0.25">
      <c r="A119" s="175" t="s">
        <v>222</v>
      </c>
      <c r="B119" s="176" t="s">
        <v>227</v>
      </c>
      <c r="C119" s="176" t="s">
        <v>223</v>
      </c>
      <c r="D119" s="176" t="s">
        <v>123</v>
      </c>
      <c r="E119" s="177">
        <v>423178.39</v>
      </c>
    </row>
    <row r="120" spans="1:9" s="178" customFormat="1" ht="31.5" outlineLevel="3" x14ac:dyDescent="0.25">
      <c r="A120" s="175" t="s">
        <v>271</v>
      </c>
      <c r="B120" s="176" t="s">
        <v>227</v>
      </c>
      <c r="C120" s="176" t="s">
        <v>272</v>
      </c>
      <c r="D120" s="176" t="s">
        <v>123</v>
      </c>
      <c r="E120" s="177">
        <v>404200</v>
      </c>
    </row>
    <row r="121" spans="1:9" s="178" customFormat="1" ht="63" outlineLevel="4" x14ac:dyDescent="0.25">
      <c r="A121" s="175" t="s">
        <v>148</v>
      </c>
      <c r="B121" s="176" t="s">
        <v>227</v>
      </c>
      <c r="C121" s="176" t="s">
        <v>272</v>
      </c>
      <c r="D121" s="176" t="s">
        <v>10</v>
      </c>
      <c r="E121" s="177">
        <v>404200</v>
      </c>
    </row>
    <row r="122" spans="1:9" s="178" customFormat="1" ht="31.5" outlineLevel="5" x14ac:dyDescent="0.25">
      <c r="A122" s="175" t="s">
        <v>31</v>
      </c>
      <c r="B122" s="176" t="s">
        <v>227</v>
      </c>
      <c r="C122" s="176" t="s">
        <v>272</v>
      </c>
      <c r="D122" s="176" t="s">
        <v>11</v>
      </c>
      <c r="E122" s="177">
        <v>404200</v>
      </c>
    </row>
    <row r="123" spans="1:9" s="178" customFormat="1" ht="47.25" outlineLevel="6" x14ac:dyDescent="0.25">
      <c r="A123" s="175" t="s">
        <v>379</v>
      </c>
      <c r="B123" s="176" t="s">
        <v>227</v>
      </c>
      <c r="C123" s="176" t="s">
        <v>500</v>
      </c>
      <c r="D123" s="176" t="s">
        <v>123</v>
      </c>
      <c r="E123" s="177">
        <v>18978.39</v>
      </c>
      <c r="I123" s="188"/>
    </row>
    <row r="124" spans="1:9" s="178" customFormat="1" ht="63" outlineLevel="7" x14ac:dyDescent="0.25">
      <c r="A124" s="175" t="s">
        <v>148</v>
      </c>
      <c r="B124" s="176" t="s">
        <v>227</v>
      </c>
      <c r="C124" s="176" t="s">
        <v>500</v>
      </c>
      <c r="D124" s="176" t="s">
        <v>10</v>
      </c>
      <c r="E124" s="177">
        <v>18978.39</v>
      </c>
    </row>
    <row r="125" spans="1:9" s="178" customFormat="1" ht="31.5" outlineLevel="4" x14ac:dyDescent="0.25">
      <c r="A125" s="175" t="s">
        <v>31</v>
      </c>
      <c r="B125" s="176" t="s">
        <v>227</v>
      </c>
      <c r="C125" s="176" t="s">
        <v>500</v>
      </c>
      <c r="D125" s="176" t="s">
        <v>11</v>
      </c>
      <c r="E125" s="177">
        <v>18978.39</v>
      </c>
    </row>
    <row r="126" spans="1:9" s="178" customFormat="1" outlineLevel="1" x14ac:dyDescent="0.25">
      <c r="A126" s="175" t="s">
        <v>86</v>
      </c>
      <c r="B126" s="176" t="s">
        <v>14</v>
      </c>
      <c r="C126" s="176" t="s">
        <v>130</v>
      </c>
      <c r="D126" s="176" t="s">
        <v>123</v>
      </c>
      <c r="E126" s="177">
        <v>18437849.620000001</v>
      </c>
    </row>
    <row r="127" spans="1:9" s="178" customFormat="1" outlineLevel="6" x14ac:dyDescent="0.25">
      <c r="A127" s="175" t="s">
        <v>166</v>
      </c>
      <c r="B127" s="176" t="s">
        <v>167</v>
      </c>
      <c r="C127" s="176" t="s">
        <v>130</v>
      </c>
      <c r="D127" s="176" t="s">
        <v>123</v>
      </c>
      <c r="E127" s="177">
        <v>760679</v>
      </c>
    </row>
    <row r="128" spans="1:9" s="178" customFormat="1" ht="47.25" outlineLevel="7" x14ac:dyDescent="0.25">
      <c r="A128" s="175" t="s">
        <v>349</v>
      </c>
      <c r="B128" s="176" t="s">
        <v>167</v>
      </c>
      <c r="C128" s="176" t="s">
        <v>350</v>
      </c>
      <c r="D128" s="176" t="s">
        <v>123</v>
      </c>
      <c r="E128" s="177">
        <v>760679</v>
      </c>
    </row>
    <row r="129" spans="1:5" s="178" customFormat="1" ht="31.5" outlineLevel="5" x14ac:dyDescent="0.25">
      <c r="A129" s="175" t="s">
        <v>228</v>
      </c>
      <c r="B129" s="176" t="s">
        <v>167</v>
      </c>
      <c r="C129" s="176" t="s">
        <v>351</v>
      </c>
      <c r="D129" s="176" t="s">
        <v>123</v>
      </c>
      <c r="E129" s="177">
        <v>760679</v>
      </c>
    </row>
    <row r="130" spans="1:5" s="178" customFormat="1" ht="31.5" outlineLevel="6" x14ac:dyDescent="0.25">
      <c r="A130" s="175" t="s">
        <v>537</v>
      </c>
      <c r="B130" s="176" t="s">
        <v>167</v>
      </c>
      <c r="C130" s="176" t="s">
        <v>352</v>
      </c>
      <c r="D130" s="176" t="s">
        <v>123</v>
      </c>
      <c r="E130" s="177">
        <v>742479</v>
      </c>
    </row>
    <row r="131" spans="1:5" s="178" customFormat="1" ht="31.5" outlineLevel="7" x14ac:dyDescent="0.25">
      <c r="A131" s="175" t="s">
        <v>213</v>
      </c>
      <c r="B131" s="176" t="s">
        <v>167</v>
      </c>
      <c r="C131" s="176" t="s">
        <v>352</v>
      </c>
      <c r="D131" s="176" t="s">
        <v>106</v>
      </c>
      <c r="E131" s="177">
        <v>742479</v>
      </c>
    </row>
    <row r="132" spans="1:5" s="178" customFormat="1" ht="31.5" outlineLevel="1" x14ac:dyDescent="0.25">
      <c r="A132" s="175" t="s">
        <v>214</v>
      </c>
      <c r="B132" s="176" t="s">
        <v>167</v>
      </c>
      <c r="C132" s="176" t="s">
        <v>352</v>
      </c>
      <c r="D132" s="176" t="s">
        <v>107</v>
      </c>
      <c r="E132" s="177">
        <v>742479</v>
      </c>
    </row>
    <row r="133" spans="1:5" s="178" customFormat="1" ht="47.25" outlineLevel="2" x14ac:dyDescent="0.25">
      <c r="A133" s="175" t="s">
        <v>538</v>
      </c>
      <c r="B133" s="176" t="s">
        <v>167</v>
      </c>
      <c r="C133" s="176" t="s">
        <v>353</v>
      </c>
      <c r="D133" s="176" t="s">
        <v>123</v>
      </c>
      <c r="E133" s="177">
        <v>18200</v>
      </c>
    </row>
    <row r="134" spans="1:5" s="178" customFormat="1" ht="31.5" outlineLevel="3" x14ac:dyDescent="0.25">
      <c r="A134" s="175" t="s">
        <v>213</v>
      </c>
      <c r="B134" s="176" t="s">
        <v>167</v>
      </c>
      <c r="C134" s="176" t="s">
        <v>353</v>
      </c>
      <c r="D134" s="176" t="s">
        <v>106</v>
      </c>
      <c r="E134" s="177">
        <v>18200</v>
      </c>
    </row>
    <row r="135" spans="1:5" s="178" customFormat="1" ht="31.5" outlineLevel="4" x14ac:dyDescent="0.25">
      <c r="A135" s="175" t="s">
        <v>214</v>
      </c>
      <c r="B135" s="176" t="s">
        <v>167</v>
      </c>
      <c r="C135" s="176" t="s">
        <v>353</v>
      </c>
      <c r="D135" s="176" t="s">
        <v>107</v>
      </c>
      <c r="E135" s="177">
        <v>18200</v>
      </c>
    </row>
    <row r="136" spans="1:5" s="178" customFormat="1" outlineLevel="5" x14ac:dyDescent="0.25">
      <c r="A136" s="175" t="s">
        <v>87</v>
      </c>
      <c r="B136" s="176" t="s">
        <v>54</v>
      </c>
      <c r="C136" s="176" t="s">
        <v>130</v>
      </c>
      <c r="D136" s="176" t="s">
        <v>123</v>
      </c>
      <c r="E136" s="177">
        <v>17672549.620000001</v>
      </c>
    </row>
    <row r="137" spans="1:5" s="178" customFormat="1" ht="31.5" outlineLevel="6" x14ac:dyDescent="0.25">
      <c r="A137" s="175" t="s">
        <v>380</v>
      </c>
      <c r="B137" s="176" t="s">
        <v>54</v>
      </c>
      <c r="C137" s="176" t="s">
        <v>139</v>
      </c>
      <c r="D137" s="176" t="s">
        <v>123</v>
      </c>
      <c r="E137" s="177">
        <v>17672549.620000001</v>
      </c>
    </row>
    <row r="138" spans="1:5" s="178" customFormat="1" ht="31.5" outlineLevel="7" x14ac:dyDescent="0.25">
      <c r="A138" s="175" t="s">
        <v>381</v>
      </c>
      <c r="B138" s="176" t="s">
        <v>54</v>
      </c>
      <c r="C138" s="176" t="s">
        <v>143</v>
      </c>
      <c r="D138" s="176" t="s">
        <v>123</v>
      </c>
      <c r="E138" s="177">
        <v>17027549.620000001</v>
      </c>
    </row>
    <row r="139" spans="1:5" s="178" customFormat="1" ht="31.5" x14ac:dyDescent="0.25">
      <c r="A139" s="175" t="s">
        <v>382</v>
      </c>
      <c r="B139" s="176" t="s">
        <v>54</v>
      </c>
      <c r="C139" s="176" t="s">
        <v>229</v>
      </c>
      <c r="D139" s="176" t="s">
        <v>123</v>
      </c>
      <c r="E139" s="177">
        <v>14641005.4</v>
      </c>
    </row>
    <row r="140" spans="1:5" s="178" customFormat="1" ht="63" outlineLevel="1" x14ac:dyDescent="0.25">
      <c r="A140" s="175" t="s">
        <v>777</v>
      </c>
      <c r="B140" s="176" t="s">
        <v>54</v>
      </c>
      <c r="C140" s="176" t="s">
        <v>778</v>
      </c>
      <c r="D140" s="176" t="s">
        <v>123</v>
      </c>
      <c r="E140" s="177">
        <v>12144250</v>
      </c>
    </row>
    <row r="141" spans="1:5" s="178" customFormat="1" ht="31.5" outlineLevel="2" x14ac:dyDescent="0.25">
      <c r="A141" s="175" t="s">
        <v>213</v>
      </c>
      <c r="B141" s="176" t="s">
        <v>54</v>
      </c>
      <c r="C141" s="176" t="s">
        <v>778</v>
      </c>
      <c r="D141" s="176" t="s">
        <v>106</v>
      </c>
      <c r="E141" s="177">
        <v>12144250</v>
      </c>
    </row>
    <row r="142" spans="1:5" s="178" customFormat="1" ht="31.5" outlineLevel="3" x14ac:dyDescent="0.25">
      <c r="A142" s="175" t="s">
        <v>214</v>
      </c>
      <c r="B142" s="176" t="s">
        <v>54</v>
      </c>
      <c r="C142" s="176" t="s">
        <v>778</v>
      </c>
      <c r="D142" s="176" t="s">
        <v>107</v>
      </c>
      <c r="E142" s="177">
        <v>12144250</v>
      </c>
    </row>
    <row r="143" spans="1:5" s="178" customFormat="1" ht="173.25" outlineLevel="4" x14ac:dyDescent="0.25">
      <c r="A143" s="175" t="s">
        <v>539</v>
      </c>
      <c r="B143" s="176" t="s">
        <v>54</v>
      </c>
      <c r="C143" s="176" t="s">
        <v>383</v>
      </c>
      <c r="D143" s="176" t="s">
        <v>123</v>
      </c>
      <c r="E143" s="177">
        <v>205455.4</v>
      </c>
    </row>
    <row r="144" spans="1:5" s="178" customFormat="1" ht="31.5" outlineLevel="5" x14ac:dyDescent="0.25">
      <c r="A144" s="175" t="s">
        <v>213</v>
      </c>
      <c r="B144" s="176" t="s">
        <v>54</v>
      </c>
      <c r="C144" s="176" t="s">
        <v>383</v>
      </c>
      <c r="D144" s="176" t="s">
        <v>106</v>
      </c>
      <c r="E144" s="177">
        <v>205455.4</v>
      </c>
    </row>
    <row r="145" spans="1:5" s="178" customFormat="1" ht="31.5" outlineLevel="6" x14ac:dyDescent="0.25">
      <c r="A145" s="175" t="s">
        <v>214</v>
      </c>
      <c r="B145" s="176" t="s">
        <v>54</v>
      </c>
      <c r="C145" s="176" t="s">
        <v>383</v>
      </c>
      <c r="D145" s="176" t="s">
        <v>107</v>
      </c>
      <c r="E145" s="177">
        <v>205455.4</v>
      </c>
    </row>
    <row r="146" spans="1:5" s="178" customFormat="1" ht="63" outlineLevel="7" x14ac:dyDescent="0.25">
      <c r="A146" s="175" t="s">
        <v>756</v>
      </c>
      <c r="B146" s="176" t="s">
        <v>54</v>
      </c>
      <c r="C146" s="176" t="s">
        <v>757</v>
      </c>
      <c r="D146" s="176" t="s">
        <v>123</v>
      </c>
      <c r="E146" s="177">
        <v>2291300</v>
      </c>
    </row>
    <row r="147" spans="1:5" s="178" customFormat="1" ht="31.5" outlineLevel="2" x14ac:dyDescent="0.25">
      <c r="A147" s="175" t="s">
        <v>213</v>
      </c>
      <c r="B147" s="176" t="s">
        <v>54</v>
      </c>
      <c r="C147" s="176" t="s">
        <v>757</v>
      </c>
      <c r="D147" s="176" t="s">
        <v>106</v>
      </c>
      <c r="E147" s="177">
        <v>2291300</v>
      </c>
    </row>
    <row r="148" spans="1:5" s="178" customFormat="1" ht="31.5" outlineLevel="3" x14ac:dyDescent="0.25">
      <c r="A148" s="175" t="s">
        <v>214</v>
      </c>
      <c r="B148" s="176" t="s">
        <v>54</v>
      </c>
      <c r="C148" s="176" t="s">
        <v>757</v>
      </c>
      <c r="D148" s="176" t="s">
        <v>107</v>
      </c>
      <c r="E148" s="177">
        <v>2291300</v>
      </c>
    </row>
    <row r="149" spans="1:5" s="178" customFormat="1" ht="78.75" outlineLevel="4" x14ac:dyDescent="0.25">
      <c r="A149" s="175" t="s">
        <v>848</v>
      </c>
      <c r="B149" s="176" t="s">
        <v>54</v>
      </c>
      <c r="C149" s="176" t="s">
        <v>849</v>
      </c>
      <c r="D149" s="176" t="s">
        <v>123</v>
      </c>
      <c r="E149" s="177">
        <v>300000</v>
      </c>
    </row>
    <row r="150" spans="1:5" s="178" customFormat="1" outlineLevel="5" x14ac:dyDescent="0.25">
      <c r="A150" s="175" t="s">
        <v>781</v>
      </c>
      <c r="B150" s="176" t="s">
        <v>54</v>
      </c>
      <c r="C150" s="176" t="s">
        <v>850</v>
      </c>
      <c r="D150" s="176" t="s">
        <v>123</v>
      </c>
      <c r="E150" s="177">
        <v>300000</v>
      </c>
    </row>
    <row r="151" spans="1:5" s="178" customFormat="1" ht="31.5" outlineLevel="6" x14ac:dyDescent="0.25">
      <c r="A151" s="175" t="s">
        <v>213</v>
      </c>
      <c r="B151" s="176" t="s">
        <v>54</v>
      </c>
      <c r="C151" s="176" t="s">
        <v>850</v>
      </c>
      <c r="D151" s="176" t="s">
        <v>106</v>
      </c>
      <c r="E151" s="177">
        <v>300000</v>
      </c>
    </row>
    <row r="152" spans="1:5" s="178" customFormat="1" ht="31.5" outlineLevel="7" x14ac:dyDescent="0.25">
      <c r="A152" s="175" t="s">
        <v>214</v>
      </c>
      <c r="B152" s="176" t="s">
        <v>54</v>
      </c>
      <c r="C152" s="176" t="s">
        <v>850</v>
      </c>
      <c r="D152" s="176" t="s">
        <v>107</v>
      </c>
      <c r="E152" s="177">
        <v>300000</v>
      </c>
    </row>
    <row r="153" spans="1:5" s="178" customFormat="1" ht="47.25" outlineLevel="4" x14ac:dyDescent="0.25">
      <c r="A153" s="175" t="s">
        <v>608</v>
      </c>
      <c r="B153" s="176" t="s">
        <v>54</v>
      </c>
      <c r="C153" s="176" t="s">
        <v>609</v>
      </c>
      <c r="D153" s="176" t="s">
        <v>123</v>
      </c>
      <c r="E153" s="177">
        <v>267332</v>
      </c>
    </row>
    <row r="154" spans="1:5" s="178" customFormat="1" ht="173.25" outlineLevel="5" x14ac:dyDescent="0.25">
      <c r="A154" s="175" t="s">
        <v>539</v>
      </c>
      <c r="B154" s="176" t="s">
        <v>54</v>
      </c>
      <c r="C154" s="176" t="s">
        <v>610</v>
      </c>
      <c r="D154" s="176" t="s">
        <v>123</v>
      </c>
      <c r="E154" s="177">
        <v>267332</v>
      </c>
    </row>
    <row r="155" spans="1:5" s="178" customFormat="1" ht="31.5" outlineLevel="6" x14ac:dyDescent="0.25">
      <c r="A155" s="175" t="s">
        <v>213</v>
      </c>
      <c r="B155" s="176" t="s">
        <v>54</v>
      </c>
      <c r="C155" s="176" t="s">
        <v>610</v>
      </c>
      <c r="D155" s="176" t="s">
        <v>106</v>
      </c>
      <c r="E155" s="177">
        <v>267332</v>
      </c>
    </row>
    <row r="156" spans="1:5" s="178" customFormat="1" ht="31.5" outlineLevel="7" x14ac:dyDescent="0.25">
      <c r="A156" s="175" t="s">
        <v>214</v>
      </c>
      <c r="B156" s="176" t="s">
        <v>54</v>
      </c>
      <c r="C156" s="176" t="s">
        <v>610</v>
      </c>
      <c r="D156" s="176" t="s">
        <v>107</v>
      </c>
      <c r="E156" s="177">
        <v>267332</v>
      </c>
    </row>
    <row r="157" spans="1:5" s="178" customFormat="1" ht="78.75" outlineLevel="1" x14ac:dyDescent="0.25">
      <c r="A157" s="175" t="s">
        <v>779</v>
      </c>
      <c r="B157" s="176" t="s">
        <v>54</v>
      </c>
      <c r="C157" s="176" t="s">
        <v>780</v>
      </c>
      <c r="D157" s="176" t="s">
        <v>123</v>
      </c>
      <c r="E157" s="177">
        <v>1819212.22</v>
      </c>
    </row>
    <row r="158" spans="1:5" s="178" customFormat="1" outlineLevel="2" x14ac:dyDescent="0.25">
      <c r="A158" s="175" t="s">
        <v>781</v>
      </c>
      <c r="B158" s="176" t="s">
        <v>54</v>
      </c>
      <c r="C158" s="176" t="s">
        <v>782</v>
      </c>
      <c r="D158" s="176" t="s">
        <v>123</v>
      </c>
      <c r="E158" s="177">
        <v>1819212.22</v>
      </c>
    </row>
    <row r="159" spans="1:5" s="178" customFormat="1" ht="31.5" outlineLevel="3" x14ac:dyDescent="0.25">
      <c r="A159" s="175" t="s">
        <v>213</v>
      </c>
      <c r="B159" s="176" t="s">
        <v>54</v>
      </c>
      <c r="C159" s="176" t="s">
        <v>782</v>
      </c>
      <c r="D159" s="176" t="s">
        <v>106</v>
      </c>
      <c r="E159" s="177">
        <v>1819212.22</v>
      </c>
    </row>
    <row r="160" spans="1:5" s="178" customFormat="1" ht="31.5" outlineLevel="4" x14ac:dyDescent="0.25">
      <c r="A160" s="175" t="s">
        <v>214</v>
      </c>
      <c r="B160" s="176" t="s">
        <v>54</v>
      </c>
      <c r="C160" s="176" t="s">
        <v>782</v>
      </c>
      <c r="D160" s="176" t="s">
        <v>107</v>
      </c>
      <c r="E160" s="177">
        <v>1819212.22</v>
      </c>
    </row>
    <row r="161" spans="1:5" s="178" customFormat="1" ht="47.25" outlineLevel="5" x14ac:dyDescent="0.25">
      <c r="A161" s="175" t="s">
        <v>384</v>
      </c>
      <c r="B161" s="176" t="s">
        <v>54</v>
      </c>
      <c r="C161" s="176" t="s">
        <v>141</v>
      </c>
      <c r="D161" s="176" t="s">
        <v>123</v>
      </c>
      <c r="E161" s="177">
        <v>645000</v>
      </c>
    </row>
    <row r="162" spans="1:5" s="178" customFormat="1" ht="78.75" outlineLevel="6" x14ac:dyDescent="0.25">
      <c r="A162" s="175" t="s">
        <v>770</v>
      </c>
      <c r="B162" s="176" t="s">
        <v>54</v>
      </c>
      <c r="C162" s="176" t="s">
        <v>230</v>
      </c>
      <c r="D162" s="176" t="s">
        <v>123</v>
      </c>
      <c r="E162" s="177">
        <v>645000</v>
      </c>
    </row>
    <row r="163" spans="1:5" s="178" customFormat="1" ht="173.25" outlineLevel="7" x14ac:dyDescent="0.25">
      <c r="A163" s="175" t="s">
        <v>539</v>
      </c>
      <c r="B163" s="176" t="s">
        <v>54</v>
      </c>
      <c r="C163" s="176" t="s">
        <v>385</v>
      </c>
      <c r="D163" s="176" t="s">
        <v>123</v>
      </c>
      <c r="E163" s="177">
        <v>495000</v>
      </c>
    </row>
    <row r="164" spans="1:5" s="178" customFormat="1" ht="31.5" outlineLevel="1" x14ac:dyDescent="0.25">
      <c r="A164" s="175" t="s">
        <v>213</v>
      </c>
      <c r="B164" s="176" t="s">
        <v>54</v>
      </c>
      <c r="C164" s="176" t="s">
        <v>385</v>
      </c>
      <c r="D164" s="176" t="s">
        <v>106</v>
      </c>
      <c r="E164" s="177">
        <v>495000</v>
      </c>
    </row>
    <row r="165" spans="1:5" s="178" customFormat="1" ht="31.5" outlineLevel="2" x14ac:dyDescent="0.25">
      <c r="A165" s="175" t="s">
        <v>214</v>
      </c>
      <c r="B165" s="176" t="s">
        <v>54</v>
      </c>
      <c r="C165" s="176" t="s">
        <v>385</v>
      </c>
      <c r="D165" s="176" t="s">
        <v>107</v>
      </c>
      <c r="E165" s="177">
        <v>495000</v>
      </c>
    </row>
    <row r="166" spans="1:5" s="178" customFormat="1" outlineLevel="3" x14ac:dyDescent="0.25">
      <c r="A166" s="175" t="s">
        <v>781</v>
      </c>
      <c r="B166" s="176" t="s">
        <v>54</v>
      </c>
      <c r="C166" s="176" t="s">
        <v>818</v>
      </c>
      <c r="D166" s="176" t="s">
        <v>123</v>
      </c>
      <c r="E166" s="177">
        <v>150000</v>
      </c>
    </row>
    <row r="167" spans="1:5" s="178" customFormat="1" ht="31.5" outlineLevel="4" x14ac:dyDescent="0.25">
      <c r="A167" s="175" t="s">
        <v>213</v>
      </c>
      <c r="B167" s="176" t="s">
        <v>54</v>
      </c>
      <c r="C167" s="176" t="s">
        <v>818</v>
      </c>
      <c r="D167" s="176" t="s">
        <v>106</v>
      </c>
      <c r="E167" s="177">
        <v>150000</v>
      </c>
    </row>
    <row r="168" spans="1:5" s="178" customFormat="1" ht="31.5" outlineLevel="5" x14ac:dyDescent="0.25">
      <c r="A168" s="175" t="s">
        <v>214</v>
      </c>
      <c r="B168" s="176" t="s">
        <v>54</v>
      </c>
      <c r="C168" s="176" t="s">
        <v>818</v>
      </c>
      <c r="D168" s="176" t="s">
        <v>107</v>
      </c>
      <c r="E168" s="177">
        <v>150000</v>
      </c>
    </row>
    <row r="169" spans="1:5" s="178" customFormat="1" outlineLevel="6" x14ac:dyDescent="0.25">
      <c r="A169" s="175" t="s">
        <v>137</v>
      </c>
      <c r="B169" s="176" t="s">
        <v>138</v>
      </c>
      <c r="C169" s="176" t="s">
        <v>130</v>
      </c>
      <c r="D169" s="176" t="s">
        <v>123</v>
      </c>
      <c r="E169" s="177">
        <v>4621</v>
      </c>
    </row>
    <row r="170" spans="1:5" s="178" customFormat="1" ht="31.5" outlineLevel="7" x14ac:dyDescent="0.25">
      <c r="A170" s="175" t="s">
        <v>372</v>
      </c>
      <c r="B170" s="176" t="s">
        <v>138</v>
      </c>
      <c r="C170" s="176" t="s">
        <v>133</v>
      </c>
      <c r="D170" s="176" t="s">
        <v>123</v>
      </c>
      <c r="E170" s="177">
        <v>4621</v>
      </c>
    </row>
    <row r="171" spans="1:5" s="178" customFormat="1" ht="47.25" outlineLevel="4" x14ac:dyDescent="0.25">
      <c r="A171" s="175" t="s">
        <v>346</v>
      </c>
      <c r="B171" s="176" t="s">
        <v>138</v>
      </c>
      <c r="C171" s="176" t="s">
        <v>217</v>
      </c>
      <c r="D171" s="176" t="s">
        <v>123</v>
      </c>
      <c r="E171" s="177">
        <v>4621</v>
      </c>
    </row>
    <row r="172" spans="1:5" s="178" customFormat="1" ht="47.25" outlineLevel="5" x14ac:dyDescent="0.25">
      <c r="A172" s="175" t="s">
        <v>540</v>
      </c>
      <c r="B172" s="176" t="s">
        <v>138</v>
      </c>
      <c r="C172" s="176" t="s">
        <v>273</v>
      </c>
      <c r="D172" s="176" t="s">
        <v>123</v>
      </c>
      <c r="E172" s="177">
        <v>4389.95</v>
      </c>
    </row>
    <row r="173" spans="1:5" s="178" customFormat="1" ht="31.5" outlineLevel="6" x14ac:dyDescent="0.25">
      <c r="A173" s="175" t="s">
        <v>213</v>
      </c>
      <c r="B173" s="176" t="s">
        <v>138</v>
      </c>
      <c r="C173" s="176" t="s">
        <v>273</v>
      </c>
      <c r="D173" s="176" t="s">
        <v>106</v>
      </c>
      <c r="E173" s="177">
        <v>4389.95</v>
      </c>
    </row>
    <row r="174" spans="1:5" s="178" customFormat="1" ht="31.5" outlineLevel="7" x14ac:dyDescent="0.25">
      <c r="A174" s="175" t="s">
        <v>214</v>
      </c>
      <c r="B174" s="176" t="s">
        <v>138</v>
      </c>
      <c r="C174" s="176" t="s">
        <v>273</v>
      </c>
      <c r="D174" s="176" t="s">
        <v>107</v>
      </c>
      <c r="E174" s="177">
        <v>4389.95</v>
      </c>
    </row>
    <row r="175" spans="1:5" s="178" customFormat="1" ht="63" outlineLevel="1" x14ac:dyDescent="0.25">
      <c r="A175" s="175" t="s">
        <v>611</v>
      </c>
      <c r="B175" s="176" t="s">
        <v>138</v>
      </c>
      <c r="C175" s="176" t="s">
        <v>274</v>
      </c>
      <c r="D175" s="176" t="s">
        <v>123</v>
      </c>
      <c r="E175" s="177">
        <v>231.05</v>
      </c>
    </row>
    <row r="176" spans="1:5" s="178" customFormat="1" ht="31.5" outlineLevel="2" x14ac:dyDescent="0.25">
      <c r="A176" s="175" t="s">
        <v>213</v>
      </c>
      <c r="B176" s="176" t="s">
        <v>138</v>
      </c>
      <c r="C176" s="176" t="s">
        <v>274</v>
      </c>
      <c r="D176" s="176" t="s">
        <v>106</v>
      </c>
      <c r="E176" s="177">
        <v>231.05</v>
      </c>
    </row>
    <row r="177" spans="1:5" s="178" customFormat="1" ht="31.5" outlineLevel="3" x14ac:dyDescent="0.25">
      <c r="A177" s="175" t="s">
        <v>214</v>
      </c>
      <c r="B177" s="176" t="s">
        <v>138</v>
      </c>
      <c r="C177" s="176" t="s">
        <v>274</v>
      </c>
      <c r="D177" s="176" t="s">
        <v>107</v>
      </c>
      <c r="E177" s="177">
        <v>231.05</v>
      </c>
    </row>
    <row r="178" spans="1:5" s="178" customFormat="1" outlineLevel="4" x14ac:dyDescent="0.25">
      <c r="A178" s="175" t="s">
        <v>99</v>
      </c>
      <c r="B178" s="176" t="s">
        <v>94</v>
      </c>
      <c r="C178" s="176" t="s">
        <v>130</v>
      </c>
      <c r="D178" s="176" t="s">
        <v>123</v>
      </c>
      <c r="E178" s="177">
        <v>12886284.970000001</v>
      </c>
    </row>
    <row r="179" spans="1:5" s="178" customFormat="1" outlineLevel="5" x14ac:dyDescent="0.25">
      <c r="A179" s="175" t="s">
        <v>100</v>
      </c>
      <c r="B179" s="176" t="s">
        <v>95</v>
      </c>
      <c r="C179" s="176" t="s">
        <v>130</v>
      </c>
      <c r="D179" s="176" t="s">
        <v>123</v>
      </c>
      <c r="E179" s="177">
        <v>5377544.3700000001</v>
      </c>
    </row>
    <row r="180" spans="1:5" s="178" customFormat="1" ht="47.25" outlineLevel="6" x14ac:dyDescent="0.25">
      <c r="A180" s="175" t="s">
        <v>389</v>
      </c>
      <c r="B180" s="176" t="s">
        <v>95</v>
      </c>
      <c r="C180" s="176" t="s">
        <v>144</v>
      </c>
      <c r="D180" s="176" t="s">
        <v>123</v>
      </c>
      <c r="E180" s="177">
        <v>5377544.3700000001</v>
      </c>
    </row>
    <row r="181" spans="1:5" s="178" customFormat="1" ht="47.25" outlineLevel="7" x14ac:dyDescent="0.25">
      <c r="A181" s="175" t="s">
        <v>390</v>
      </c>
      <c r="B181" s="176" t="s">
        <v>95</v>
      </c>
      <c r="C181" s="176" t="s">
        <v>232</v>
      </c>
      <c r="D181" s="176" t="s">
        <v>123</v>
      </c>
      <c r="E181" s="177">
        <v>5377544.3700000001</v>
      </c>
    </row>
    <row r="182" spans="1:5" s="178" customFormat="1" ht="63" outlineLevel="6" x14ac:dyDescent="0.25">
      <c r="A182" s="175" t="s">
        <v>501</v>
      </c>
      <c r="B182" s="176" t="s">
        <v>95</v>
      </c>
      <c r="C182" s="176" t="s">
        <v>233</v>
      </c>
      <c r="D182" s="176" t="s">
        <v>123</v>
      </c>
      <c r="E182" s="177">
        <v>1178023.49</v>
      </c>
    </row>
    <row r="183" spans="1:5" s="178" customFormat="1" ht="47.25" outlineLevel="7" x14ac:dyDescent="0.25">
      <c r="A183" s="175" t="s">
        <v>541</v>
      </c>
      <c r="B183" s="176" t="s">
        <v>95</v>
      </c>
      <c r="C183" s="176" t="s">
        <v>513</v>
      </c>
      <c r="D183" s="176" t="s">
        <v>123</v>
      </c>
      <c r="E183" s="177">
        <v>453249.9</v>
      </c>
    </row>
    <row r="184" spans="1:5" s="178" customFormat="1" ht="31.5" x14ac:dyDescent="0.25">
      <c r="A184" s="175" t="s">
        <v>213</v>
      </c>
      <c r="B184" s="176" t="s">
        <v>95</v>
      </c>
      <c r="C184" s="176" t="s">
        <v>513</v>
      </c>
      <c r="D184" s="176" t="s">
        <v>106</v>
      </c>
      <c r="E184" s="177">
        <v>453249.9</v>
      </c>
    </row>
    <row r="185" spans="1:5" s="178" customFormat="1" ht="31.5" outlineLevel="1" x14ac:dyDescent="0.25">
      <c r="A185" s="175" t="s">
        <v>214</v>
      </c>
      <c r="B185" s="176" t="s">
        <v>95</v>
      </c>
      <c r="C185" s="176" t="s">
        <v>513</v>
      </c>
      <c r="D185" s="176" t="s">
        <v>107</v>
      </c>
      <c r="E185" s="177">
        <v>453249.9</v>
      </c>
    </row>
    <row r="186" spans="1:5" s="178" customFormat="1" ht="63" outlineLevel="2" x14ac:dyDescent="0.25">
      <c r="A186" s="175" t="s">
        <v>837</v>
      </c>
      <c r="B186" s="176" t="s">
        <v>95</v>
      </c>
      <c r="C186" s="176" t="s">
        <v>838</v>
      </c>
      <c r="D186" s="176" t="s">
        <v>123</v>
      </c>
      <c r="E186" s="177">
        <v>4485.3</v>
      </c>
    </row>
    <row r="187" spans="1:5" s="178" customFormat="1" ht="31.5" outlineLevel="3" x14ac:dyDescent="0.25">
      <c r="A187" s="175" t="s">
        <v>213</v>
      </c>
      <c r="B187" s="176" t="s">
        <v>95</v>
      </c>
      <c r="C187" s="176" t="s">
        <v>838</v>
      </c>
      <c r="D187" s="176" t="s">
        <v>106</v>
      </c>
      <c r="E187" s="177">
        <v>4485.3</v>
      </c>
    </row>
    <row r="188" spans="1:5" s="178" customFormat="1" ht="31.5" outlineLevel="4" x14ac:dyDescent="0.25">
      <c r="A188" s="175" t="s">
        <v>214</v>
      </c>
      <c r="B188" s="176" t="s">
        <v>95</v>
      </c>
      <c r="C188" s="176" t="s">
        <v>838</v>
      </c>
      <c r="D188" s="176" t="s">
        <v>107</v>
      </c>
      <c r="E188" s="177">
        <v>4485.3</v>
      </c>
    </row>
    <row r="189" spans="1:5" s="178" customFormat="1" ht="31.5" outlineLevel="5" x14ac:dyDescent="0.25">
      <c r="A189" s="175" t="s">
        <v>697</v>
      </c>
      <c r="B189" s="176" t="s">
        <v>95</v>
      </c>
      <c r="C189" s="176" t="s">
        <v>514</v>
      </c>
      <c r="D189" s="176" t="s">
        <v>123</v>
      </c>
      <c r="E189" s="177">
        <v>720288.29</v>
      </c>
    </row>
    <row r="190" spans="1:5" s="178" customFormat="1" ht="31.5" outlineLevel="6" x14ac:dyDescent="0.25">
      <c r="A190" s="175" t="s">
        <v>213</v>
      </c>
      <c r="B190" s="176" t="s">
        <v>95</v>
      </c>
      <c r="C190" s="176" t="s">
        <v>514</v>
      </c>
      <c r="D190" s="176" t="s">
        <v>106</v>
      </c>
      <c r="E190" s="177">
        <v>720288.29</v>
      </c>
    </row>
    <row r="191" spans="1:5" s="178" customFormat="1" ht="31.5" outlineLevel="7" x14ac:dyDescent="0.25">
      <c r="A191" s="175" t="s">
        <v>214</v>
      </c>
      <c r="B191" s="176" t="s">
        <v>95</v>
      </c>
      <c r="C191" s="176" t="s">
        <v>514</v>
      </c>
      <c r="D191" s="176" t="s">
        <v>107</v>
      </c>
      <c r="E191" s="177">
        <v>720288.29</v>
      </c>
    </row>
    <row r="192" spans="1:5" s="178" customFormat="1" ht="78.75" outlineLevel="4" x14ac:dyDescent="0.25">
      <c r="A192" s="175" t="s">
        <v>612</v>
      </c>
      <c r="B192" s="176" t="s">
        <v>95</v>
      </c>
      <c r="C192" s="176" t="s">
        <v>613</v>
      </c>
      <c r="D192" s="176" t="s">
        <v>123</v>
      </c>
      <c r="E192" s="177">
        <v>4199520.88</v>
      </c>
    </row>
    <row r="193" spans="1:5" s="178" customFormat="1" ht="47.25" outlineLevel="5" x14ac:dyDescent="0.25">
      <c r="A193" s="175" t="s">
        <v>541</v>
      </c>
      <c r="B193" s="176" t="s">
        <v>95</v>
      </c>
      <c r="C193" s="176" t="s">
        <v>614</v>
      </c>
      <c r="D193" s="176" t="s">
        <v>123</v>
      </c>
      <c r="E193" s="177">
        <v>1529650.18</v>
      </c>
    </row>
    <row r="194" spans="1:5" s="178" customFormat="1" ht="31.5" outlineLevel="6" x14ac:dyDescent="0.25">
      <c r="A194" s="175" t="s">
        <v>213</v>
      </c>
      <c r="B194" s="176" t="s">
        <v>95</v>
      </c>
      <c r="C194" s="176" t="s">
        <v>614</v>
      </c>
      <c r="D194" s="176" t="s">
        <v>106</v>
      </c>
      <c r="E194" s="177">
        <v>1529650.18</v>
      </c>
    </row>
    <row r="195" spans="1:5" s="178" customFormat="1" ht="31.5" outlineLevel="7" x14ac:dyDescent="0.25">
      <c r="A195" s="175" t="s">
        <v>214</v>
      </c>
      <c r="B195" s="176" t="s">
        <v>95</v>
      </c>
      <c r="C195" s="176" t="s">
        <v>614</v>
      </c>
      <c r="D195" s="176" t="s">
        <v>107</v>
      </c>
      <c r="E195" s="177">
        <v>1529650.18</v>
      </c>
    </row>
    <row r="196" spans="1:5" s="178" customFormat="1" ht="47.25" x14ac:dyDescent="0.25">
      <c r="A196" s="175" t="s">
        <v>839</v>
      </c>
      <c r="B196" s="176" t="s">
        <v>95</v>
      </c>
      <c r="C196" s="176" t="s">
        <v>840</v>
      </c>
      <c r="D196" s="176" t="s">
        <v>123</v>
      </c>
      <c r="E196" s="177">
        <v>652112.07999999996</v>
      </c>
    </row>
    <row r="197" spans="1:5" s="178" customFormat="1" ht="31.5" outlineLevel="1" x14ac:dyDescent="0.25">
      <c r="A197" s="175" t="s">
        <v>213</v>
      </c>
      <c r="B197" s="176" t="s">
        <v>95</v>
      </c>
      <c r="C197" s="176" t="s">
        <v>840</v>
      </c>
      <c r="D197" s="176" t="s">
        <v>106</v>
      </c>
      <c r="E197" s="177">
        <v>652112.07999999996</v>
      </c>
    </row>
    <row r="198" spans="1:5" s="178" customFormat="1" ht="31.5" outlineLevel="2" x14ac:dyDescent="0.25">
      <c r="A198" s="175" t="s">
        <v>214</v>
      </c>
      <c r="B198" s="176" t="s">
        <v>95</v>
      </c>
      <c r="C198" s="176" t="s">
        <v>840</v>
      </c>
      <c r="D198" s="176" t="s">
        <v>107</v>
      </c>
      <c r="E198" s="177">
        <v>652112.07999999996</v>
      </c>
    </row>
    <row r="199" spans="1:5" s="178" customFormat="1" ht="31.5" outlineLevel="3" x14ac:dyDescent="0.25">
      <c r="A199" s="175" t="s">
        <v>615</v>
      </c>
      <c r="B199" s="176" t="s">
        <v>95</v>
      </c>
      <c r="C199" s="176" t="s">
        <v>616</v>
      </c>
      <c r="D199" s="176" t="s">
        <v>123</v>
      </c>
      <c r="E199" s="177">
        <v>2017758.62</v>
      </c>
    </row>
    <row r="200" spans="1:5" s="178" customFormat="1" ht="31.5" outlineLevel="4" x14ac:dyDescent="0.25">
      <c r="A200" s="175" t="s">
        <v>213</v>
      </c>
      <c r="B200" s="176" t="s">
        <v>95</v>
      </c>
      <c r="C200" s="176" t="s">
        <v>616</v>
      </c>
      <c r="D200" s="176" t="s">
        <v>106</v>
      </c>
      <c r="E200" s="177">
        <v>2017758.62</v>
      </c>
    </row>
    <row r="201" spans="1:5" s="178" customFormat="1" ht="31.5" outlineLevel="5" x14ac:dyDescent="0.25">
      <c r="A201" s="175" t="s">
        <v>214</v>
      </c>
      <c r="B201" s="176" t="s">
        <v>95</v>
      </c>
      <c r="C201" s="176" t="s">
        <v>616</v>
      </c>
      <c r="D201" s="176" t="s">
        <v>107</v>
      </c>
      <c r="E201" s="177">
        <v>2017758.62</v>
      </c>
    </row>
    <row r="202" spans="1:5" s="178" customFormat="1" outlineLevel="6" x14ac:dyDescent="0.25">
      <c r="A202" s="175" t="s">
        <v>56</v>
      </c>
      <c r="B202" s="176" t="s">
        <v>9</v>
      </c>
      <c r="C202" s="176" t="s">
        <v>130</v>
      </c>
      <c r="D202" s="176" t="s">
        <v>123</v>
      </c>
      <c r="E202" s="177">
        <v>5174128</v>
      </c>
    </row>
    <row r="203" spans="1:5" s="178" customFormat="1" ht="47.25" outlineLevel="7" x14ac:dyDescent="0.25">
      <c r="A203" s="175" t="s">
        <v>617</v>
      </c>
      <c r="B203" s="176" t="s">
        <v>9</v>
      </c>
      <c r="C203" s="176" t="s">
        <v>618</v>
      </c>
      <c r="D203" s="176" t="s">
        <v>123</v>
      </c>
      <c r="E203" s="177">
        <v>2229306</v>
      </c>
    </row>
    <row r="204" spans="1:5" s="178" customFormat="1" ht="47.25" outlineLevel="5" x14ac:dyDescent="0.25">
      <c r="A204" s="175" t="s">
        <v>619</v>
      </c>
      <c r="B204" s="176" t="s">
        <v>9</v>
      </c>
      <c r="C204" s="176" t="s">
        <v>620</v>
      </c>
      <c r="D204" s="176" t="s">
        <v>123</v>
      </c>
      <c r="E204" s="177">
        <v>2229306</v>
      </c>
    </row>
    <row r="205" spans="1:5" s="178" customFormat="1" ht="31.5" outlineLevel="6" x14ac:dyDescent="0.25">
      <c r="A205" s="175" t="s">
        <v>621</v>
      </c>
      <c r="B205" s="176" t="s">
        <v>9</v>
      </c>
      <c r="C205" s="176" t="s">
        <v>622</v>
      </c>
      <c r="D205" s="176" t="s">
        <v>123</v>
      </c>
      <c r="E205" s="177">
        <v>2229306</v>
      </c>
    </row>
    <row r="206" spans="1:5" s="178" customFormat="1" ht="47.25" outlineLevel="7" x14ac:dyDescent="0.25">
      <c r="A206" s="175" t="s">
        <v>542</v>
      </c>
      <c r="B206" s="176" t="s">
        <v>9</v>
      </c>
      <c r="C206" s="176" t="s">
        <v>623</v>
      </c>
      <c r="D206" s="176" t="s">
        <v>123</v>
      </c>
      <c r="E206" s="177">
        <v>2229306</v>
      </c>
    </row>
    <row r="207" spans="1:5" s="178" customFormat="1" ht="31.5" outlineLevel="6" x14ac:dyDescent="0.25">
      <c r="A207" s="175" t="s">
        <v>213</v>
      </c>
      <c r="B207" s="176" t="s">
        <v>9</v>
      </c>
      <c r="C207" s="176" t="s">
        <v>623</v>
      </c>
      <c r="D207" s="176" t="s">
        <v>106</v>
      </c>
      <c r="E207" s="177">
        <v>2229306</v>
      </c>
    </row>
    <row r="208" spans="1:5" s="178" customFormat="1" ht="31.5" outlineLevel="7" x14ac:dyDescent="0.25">
      <c r="A208" s="175" t="s">
        <v>214</v>
      </c>
      <c r="B208" s="176" t="s">
        <v>9</v>
      </c>
      <c r="C208" s="176" t="s">
        <v>623</v>
      </c>
      <c r="D208" s="176" t="s">
        <v>107</v>
      </c>
      <c r="E208" s="177">
        <v>2229306</v>
      </c>
    </row>
    <row r="209" spans="1:5" s="178" customFormat="1" ht="47.25" outlineLevel="5" x14ac:dyDescent="0.25">
      <c r="A209" s="175" t="s">
        <v>386</v>
      </c>
      <c r="B209" s="176" t="s">
        <v>9</v>
      </c>
      <c r="C209" s="176" t="s">
        <v>135</v>
      </c>
      <c r="D209" s="176" t="s">
        <v>123</v>
      </c>
      <c r="E209" s="177">
        <v>2944822</v>
      </c>
    </row>
    <row r="210" spans="1:5" s="178" customFormat="1" ht="31.5" outlineLevel="6" x14ac:dyDescent="0.25">
      <c r="A210" s="175" t="s">
        <v>391</v>
      </c>
      <c r="B210" s="176" t="s">
        <v>9</v>
      </c>
      <c r="C210" s="176" t="s">
        <v>136</v>
      </c>
      <c r="D210" s="176" t="s">
        <v>123</v>
      </c>
      <c r="E210" s="177">
        <v>2944822</v>
      </c>
    </row>
    <row r="211" spans="1:5" s="178" customFormat="1" ht="31.5" outlineLevel="7" x14ac:dyDescent="0.25">
      <c r="A211" s="175" t="s">
        <v>720</v>
      </c>
      <c r="B211" s="176" t="s">
        <v>9</v>
      </c>
      <c r="C211" s="176" t="s">
        <v>721</v>
      </c>
      <c r="D211" s="176" t="s">
        <v>123</v>
      </c>
      <c r="E211" s="177">
        <v>1072022</v>
      </c>
    </row>
    <row r="212" spans="1:5" s="178" customFormat="1" ht="31.5" outlineLevel="3" x14ac:dyDescent="0.25">
      <c r="A212" s="175" t="s">
        <v>722</v>
      </c>
      <c r="B212" s="176" t="s">
        <v>9</v>
      </c>
      <c r="C212" s="176" t="s">
        <v>723</v>
      </c>
      <c r="D212" s="176" t="s">
        <v>123</v>
      </c>
      <c r="E212" s="177">
        <v>1072022</v>
      </c>
    </row>
    <row r="213" spans="1:5" s="178" customFormat="1" ht="31.5" outlineLevel="4" x14ac:dyDescent="0.25">
      <c r="A213" s="175" t="s">
        <v>213</v>
      </c>
      <c r="B213" s="176" t="s">
        <v>9</v>
      </c>
      <c r="C213" s="176" t="s">
        <v>723</v>
      </c>
      <c r="D213" s="176" t="s">
        <v>106</v>
      </c>
      <c r="E213" s="177">
        <v>1072022</v>
      </c>
    </row>
    <row r="214" spans="1:5" s="178" customFormat="1" ht="31.5" outlineLevel="5" x14ac:dyDescent="0.25">
      <c r="A214" s="175" t="s">
        <v>214</v>
      </c>
      <c r="B214" s="176" t="s">
        <v>9</v>
      </c>
      <c r="C214" s="176" t="s">
        <v>723</v>
      </c>
      <c r="D214" s="176" t="s">
        <v>107</v>
      </c>
      <c r="E214" s="177">
        <v>1072022</v>
      </c>
    </row>
    <row r="215" spans="1:5" s="178" customFormat="1" outlineLevel="6" x14ac:dyDescent="0.25">
      <c r="A215" s="175" t="s">
        <v>549</v>
      </c>
      <c r="B215" s="176" t="s">
        <v>9</v>
      </c>
      <c r="C215" s="176" t="s">
        <v>234</v>
      </c>
      <c r="D215" s="176" t="s">
        <v>123</v>
      </c>
      <c r="E215" s="177">
        <v>199000</v>
      </c>
    </row>
    <row r="216" spans="1:5" s="178" customFormat="1" ht="63" outlineLevel="7" x14ac:dyDescent="0.25">
      <c r="A216" s="175" t="s">
        <v>698</v>
      </c>
      <c r="B216" s="176" t="s">
        <v>9</v>
      </c>
      <c r="C216" s="176" t="s">
        <v>395</v>
      </c>
      <c r="D216" s="176" t="s">
        <v>123</v>
      </c>
      <c r="E216" s="177">
        <v>199000</v>
      </c>
    </row>
    <row r="217" spans="1:5" s="178" customFormat="1" ht="31.5" outlineLevel="5" x14ac:dyDescent="0.25">
      <c r="A217" s="175" t="s">
        <v>213</v>
      </c>
      <c r="B217" s="176" t="s">
        <v>9</v>
      </c>
      <c r="C217" s="176" t="s">
        <v>395</v>
      </c>
      <c r="D217" s="176" t="s">
        <v>106</v>
      </c>
      <c r="E217" s="177">
        <v>199000</v>
      </c>
    </row>
    <row r="218" spans="1:5" s="178" customFormat="1" ht="31.5" outlineLevel="6" x14ac:dyDescent="0.25">
      <c r="A218" s="175" t="s">
        <v>214</v>
      </c>
      <c r="B218" s="176" t="s">
        <v>9</v>
      </c>
      <c r="C218" s="176" t="s">
        <v>395</v>
      </c>
      <c r="D218" s="176" t="s">
        <v>107</v>
      </c>
      <c r="E218" s="177">
        <v>199000</v>
      </c>
    </row>
    <row r="219" spans="1:5" s="178" customFormat="1" ht="31.5" outlineLevel="7" x14ac:dyDescent="0.25">
      <c r="A219" s="175" t="s">
        <v>699</v>
      </c>
      <c r="B219" s="176" t="s">
        <v>9</v>
      </c>
      <c r="C219" s="176" t="s">
        <v>700</v>
      </c>
      <c r="D219" s="176" t="s">
        <v>123</v>
      </c>
      <c r="E219" s="177">
        <v>288000</v>
      </c>
    </row>
    <row r="220" spans="1:5" s="178" customFormat="1" ht="31.5" outlineLevel="5" x14ac:dyDescent="0.25">
      <c r="A220" s="175" t="s">
        <v>701</v>
      </c>
      <c r="B220" s="176" t="s">
        <v>9</v>
      </c>
      <c r="C220" s="176" t="s">
        <v>702</v>
      </c>
      <c r="D220" s="176" t="s">
        <v>123</v>
      </c>
      <c r="E220" s="177">
        <v>288000</v>
      </c>
    </row>
    <row r="221" spans="1:5" s="178" customFormat="1" ht="31.5" outlineLevel="6" x14ac:dyDescent="0.25">
      <c r="A221" s="175" t="s">
        <v>213</v>
      </c>
      <c r="B221" s="176" t="s">
        <v>9</v>
      </c>
      <c r="C221" s="176" t="s">
        <v>702</v>
      </c>
      <c r="D221" s="176" t="s">
        <v>106</v>
      </c>
      <c r="E221" s="177">
        <v>288000</v>
      </c>
    </row>
    <row r="222" spans="1:5" s="178" customFormat="1" ht="31.5" outlineLevel="7" x14ac:dyDescent="0.25">
      <c r="A222" s="175" t="s">
        <v>214</v>
      </c>
      <c r="B222" s="176" t="s">
        <v>9</v>
      </c>
      <c r="C222" s="176" t="s">
        <v>702</v>
      </c>
      <c r="D222" s="176" t="s">
        <v>107</v>
      </c>
      <c r="E222" s="177">
        <v>288000</v>
      </c>
    </row>
    <row r="223" spans="1:5" s="178" customFormat="1" ht="31.5" outlineLevel="6" x14ac:dyDescent="0.25">
      <c r="A223" s="175" t="s">
        <v>819</v>
      </c>
      <c r="B223" s="176" t="s">
        <v>9</v>
      </c>
      <c r="C223" s="176" t="s">
        <v>783</v>
      </c>
      <c r="D223" s="176" t="s">
        <v>123</v>
      </c>
      <c r="E223" s="177">
        <v>585800</v>
      </c>
    </row>
    <row r="224" spans="1:5" s="178" customFormat="1" ht="47.25" outlineLevel="7" x14ac:dyDescent="0.25">
      <c r="A224" s="175" t="s">
        <v>820</v>
      </c>
      <c r="B224" s="176" t="s">
        <v>9</v>
      </c>
      <c r="C224" s="176" t="s">
        <v>784</v>
      </c>
      <c r="D224" s="176" t="s">
        <v>123</v>
      </c>
      <c r="E224" s="177">
        <v>585800</v>
      </c>
    </row>
    <row r="225" spans="1:5" s="178" customFormat="1" ht="31.5" outlineLevel="5" x14ac:dyDescent="0.25">
      <c r="A225" s="175" t="s">
        <v>213</v>
      </c>
      <c r="B225" s="176" t="s">
        <v>9</v>
      </c>
      <c r="C225" s="176" t="s">
        <v>784</v>
      </c>
      <c r="D225" s="176" t="s">
        <v>106</v>
      </c>
      <c r="E225" s="177">
        <v>585800</v>
      </c>
    </row>
    <row r="226" spans="1:5" s="178" customFormat="1" ht="31.5" outlineLevel="6" x14ac:dyDescent="0.25">
      <c r="A226" s="175" t="s">
        <v>214</v>
      </c>
      <c r="B226" s="176" t="s">
        <v>9</v>
      </c>
      <c r="C226" s="176" t="s">
        <v>784</v>
      </c>
      <c r="D226" s="176" t="s">
        <v>107</v>
      </c>
      <c r="E226" s="177">
        <v>585800</v>
      </c>
    </row>
    <row r="227" spans="1:5" s="178" customFormat="1" outlineLevel="7" x14ac:dyDescent="0.25">
      <c r="A227" s="175" t="s">
        <v>543</v>
      </c>
      <c r="B227" s="176" t="s">
        <v>9</v>
      </c>
      <c r="C227" s="176" t="s">
        <v>544</v>
      </c>
      <c r="D227" s="176" t="s">
        <v>123</v>
      </c>
      <c r="E227" s="177">
        <v>651000</v>
      </c>
    </row>
    <row r="228" spans="1:5" s="178" customFormat="1" ht="47.25" x14ac:dyDescent="0.25">
      <c r="A228" s="175" t="s">
        <v>545</v>
      </c>
      <c r="B228" s="176" t="s">
        <v>9</v>
      </c>
      <c r="C228" s="176" t="s">
        <v>546</v>
      </c>
      <c r="D228" s="176" t="s">
        <v>123</v>
      </c>
      <c r="E228" s="177">
        <v>651000</v>
      </c>
    </row>
    <row r="229" spans="1:5" s="178" customFormat="1" ht="31.5" outlineLevel="1" x14ac:dyDescent="0.25">
      <c r="A229" s="175" t="s">
        <v>213</v>
      </c>
      <c r="B229" s="176" t="s">
        <v>9</v>
      </c>
      <c r="C229" s="176" t="s">
        <v>546</v>
      </c>
      <c r="D229" s="176" t="s">
        <v>106</v>
      </c>
      <c r="E229" s="177">
        <v>651000</v>
      </c>
    </row>
    <row r="230" spans="1:5" s="178" customFormat="1" ht="31.5" outlineLevel="2" x14ac:dyDescent="0.25">
      <c r="A230" s="175" t="s">
        <v>214</v>
      </c>
      <c r="B230" s="176" t="s">
        <v>9</v>
      </c>
      <c r="C230" s="176" t="s">
        <v>546</v>
      </c>
      <c r="D230" s="176" t="s">
        <v>107</v>
      </c>
      <c r="E230" s="177">
        <v>651000</v>
      </c>
    </row>
    <row r="231" spans="1:5" s="178" customFormat="1" ht="31.5" outlineLevel="4" x14ac:dyDescent="0.25">
      <c r="A231" s="175" t="s">
        <v>826</v>
      </c>
      <c r="B231" s="176" t="s">
        <v>9</v>
      </c>
      <c r="C231" s="176" t="s">
        <v>703</v>
      </c>
      <c r="D231" s="176" t="s">
        <v>123</v>
      </c>
      <c r="E231" s="177">
        <v>89000</v>
      </c>
    </row>
    <row r="232" spans="1:5" s="178" customFormat="1" ht="31.5" outlineLevel="5" x14ac:dyDescent="0.25">
      <c r="A232" s="175" t="s">
        <v>704</v>
      </c>
      <c r="B232" s="176" t="s">
        <v>9</v>
      </c>
      <c r="C232" s="176" t="s">
        <v>705</v>
      </c>
      <c r="D232" s="176" t="s">
        <v>123</v>
      </c>
      <c r="E232" s="177">
        <v>89000</v>
      </c>
    </row>
    <row r="233" spans="1:5" s="178" customFormat="1" ht="31.5" outlineLevel="6" x14ac:dyDescent="0.25">
      <c r="A233" s="175" t="s">
        <v>213</v>
      </c>
      <c r="B233" s="176" t="s">
        <v>9</v>
      </c>
      <c r="C233" s="176" t="s">
        <v>705</v>
      </c>
      <c r="D233" s="176" t="s">
        <v>106</v>
      </c>
      <c r="E233" s="177">
        <v>89000</v>
      </c>
    </row>
    <row r="234" spans="1:5" s="178" customFormat="1" ht="31.5" outlineLevel="7" x14ac:dyDescent="0.25">
      <c r="A234" s="175" t="s">
        <v>214</v>
      </c>
      <c r="B234" s="176" t="s">
        <v>9</v>
      </c>
      <c r="C234" s="176" t="s">
        <v>705</v>
      </c>
      <c r="D234" s="176" t="s">
        <v>107</v>
      </c>
      <c r="E234" s="177">
        <v>89000</v>
      </c>
    </row>
    <row r="235" spans="1:5" s="178" customFormat="1" ht="47.25" outlineLevel="4" x14ac:dyDescent="0.25">
      <c r="A235" s="175" t="s">
        <v>851</v>
      </c>
      <c r="B235" s="176" t="s">
        <v>9</v>
      </c>
      <c r="C235" s="176" t="s">
        <v>852</v>
      </c>
      <c r="D235" s="176" t="s">
        <v>123</v>
      </c>
      <c r="E235" s="177">
        <v>60000</v>
      </c>
    </row>
    <row r="236" spans="1:5" s="178" customFormat="1" ht="47.25" outlineLevel="5" x14ac:dyDescent="0.25">
      <c r="A236" s="175" t="s">
        <v>853</v>
      </c>
      <c r="B236" s="176" t="s">
        <v>9</v>
      </c>
      <c r="C236" s="176" t="s">
        <v>854</v>
      </c>
      <c r="D236" s="176" t="s">
        <v>123</v>
      </c>
      <c r="E236" s="177">
        <v>60000</v>
      </c>
    </row>
    <row r="237" spans="1:5" s="178" customFormat="1" ht="31.5" outlineLevel="6" x14ac:dyDescent="0.25">
      <c r="A237" s="175" t="s">
        <v>213</v>
      </c>
      <c r="B237" s="176" t="s">
        <v>9</v>
      </c>
      <c r="C237" s="176" t="s">
        <v>854</v>
      </c>
      <c r="D237" s="176" t="s">
        <v>106</v>
      </c>
      <c r="E237" s="177">
        <v>60000</v>
      </c>
    </row>
    <row r="238" spans="1:5" s="178" customFormat="1" ht="31.5" outlineLevel="7" x14ac:dyDescent="0.25">
      <c r="A238" s="175" t="s">
        <v>214</v>
      </c>
      <c r="B238" s="176" t="s">
        <v>9</v>
      </c>
      <c r="C238" s="176" t="s">
        <v>854</v>
      </c>
      <c r="D238" s="176" t="s">
        <v>107</v>
      </c>
      <c r="E238" s="177">
        <v>60000</v>
      </c>
    </row>
    <row r="239" spans="1:5" s="178" customFormat="1" x14ac:dyDescent="0.25">
      <c r="A239" s="175" t="s">
        <v>64</v>
      </c>
      <c r="B239" s="176" t="s">
        <v>82</v>
      </c>
      <c r="C239" s="176" t="s">
        <v>130</v>
      </c>
      <c r="D239" s="176" t="s">
        <v>123</v>
      </c>
      <c r="E239" s="177">
        <v>2334612.6</v>
      </c>
    </row>
    <row r="240" spans="1:5" s="178" customFormat="1" ht="47.25" outlineLevel="1" x14ac:dyDescent="0.25">
      <c r="A240" s="175" t="s">
        <v>386</v>
      </c>
      <c r="B240" s="176" t="s">
        <v>82</v>
      </c>
      <c r="C240" s="176" t="s">
        <v>135</v>
      </c>
      <c r="D240" s="176" t="s">
        <v>123</v>
      </c>
      <c r="E240" s="177">
        <v>2334612.6</v>
      </c>
    </row>
    <row r="241" spans="1:6" s="178" customFormat="1" ht="47.25" outlineLevel="2" x14ac:dyDescent="0.25">
      <c r="A241" s="175" t="s">
        <v>387</v>
      </c>
      <c r="B241" s="176" t="s">
        <v>82</v>
      </c>
      <c r="C241" s="176" t="s">
        <v>231</v>
      </c>
      <c r="D241" s="176" t="s">
        <v>123</v>
      </c>
      <c r="E241" s="177">
        <v>2334612.6</v>
      </c>
    </row>
    <row r="242" spans="1:6" s="178" customFormat="1" ht="47.25" outlineLevel="4" x14ac:dyDescent="0.25">
      <c r="A242" s="175" t="s">
        <v>484</v>
      </c>
      <c r="B242" s="176" t="s">
        <v>82</v>
      </c>
      <c r="C242" s="176" t="s">
        <v>235</v>
      </c>
      <c r="D242" s="176" t="s">
        <v>123</v>
      </c>
      <c r="E242" s="177">
        <v>2334612.6</v>
      </c>
    </row>
    <row r="243" spans="1:6" s="178" customFormat="1" ht="173.25" outlineLevel="5" x14ac:dyDescent="0.25">
      <c r="A243" s="175" t="s">
        <v>547</v>
      </c>
      <c r="B243" s="176" t="s">
        <v>82</v>
      </c>
      <c r="C243" s="176" t="s">
        <v>548</v>
      </c>
      <c r="D243" s="176" t="s">
        <v>123</v>
      </c>
      <c r="E243" s="177">
        <v>1374992.6</v>
      </c>
    </row>
    <row r="244" spans="1:6" s="178" customFormat="1" ht="63" outlineLevel="6" x14ac:dyDescent="0.25">
      <c r="A244" s="175" t="s">
        <v>148</v>
      </c>
      <c r="B244" s="176" t="s">
        <v>82</v>
      </c>
      <c r="C244" s="176" t="s">
        <v>548</v>
      </c>
      <c r="D244" s="176" t="s">
        <v>10</v>
      </c>
      <c r="E244" s="177">
        <v>479806.79</v>
      </c>
    </row>
    <row r="245" spans="1:6" s="178" customFormat="1" outlineLevel="7" x14ac:dyDescent="0.25">
      <c r="A245" s="175" t="s">
        <v>393</v>
      </c>
      <c r="B245" s="176" t="s">
        <v>82</v>
      </c>
      <c r="C245" s="176" t="s">
        <v>548</v>
      </c>
      <c r="D245" s="176" t="s">
        <v>394</v>
      </c>
      <c r="E245" s="177">
        <v>479806.79</v>
      </c>
    </row>
    <row r="246" spans="1:6" s="178" customFormat="1" ht="31.5" outlineLevel="4" x14ac:dyDescent="0.25">
      <c r="A246" s="175" t="s">
        <v>213</v>
      </c>
      <c r="B246" s="176" t="s">
        <v>82</v>
      </c>
      <c r="C246" s="176" t="s">
        <v>548</v>
      </c>
      <c r="D246" s="176" t="s">
        <v>106</v>
      </c>
      <c r="E246" s="177">
        <v>895185.81</v>
      </c>
    </row>
    <row r="247" spans="1:6" ht="31.5" x14ac:dyDescent="0.25">
      <c r="A247" s="175" t="s">
        <v>214</v>
      </c>
      <c r="B247" s="176" t="s">
        <v>82</v>
      </c>
      <c r="C247" s="176" t="s">
        <v>548</v>
      </c>
      <c r="D247" s="176" t="s">
        <v>107</v>
      </c>
      <c r="E247" s="177">
        <v>895185.81</v>
      </c>
      <c r="F247" s="178"/>
    </row>
    <row r="248" spans="1:6" ht="126" x14ac:dyDescent="0.25">
      <c r="A248" s="175" t="s">
        <v>388</v>
      </c>
      <c r="B248" s="176" t="s">
        <v>82</v>
      </c>
      <c r="C248" s="176" t="s">
        <v>392</v>
      </c>
      <c r="D248" s="176" t="s">
        <v>123</v>
      </c>
      <c r="E248" s="177">
        <v>959620</v>
      </c>
      <c r="F248" s="178"/>
    </row>
    <row r="249" spans="1:6" ht="63" x14ac:dyDescent="0.25">
      <c r="A249" s="175" t="s">
        <v>148</v>
      </c>
      <c r="B249" s="176" t="s">
        <v>82</v>
      </c>
      <c r="C249" s="176" t="s">
        <v>392</v>
      </c>
      <c r="D249" s="176" t="s">
        <v>10</v>
      </c>
      <c r="E249" s="177">
        <v>959620</v>
      </c>
      <c r="F249" s="178"/>
    </row>
    <row r="250" spans="1:6" x14ac:dyDescent="0.25">
      <c r="A250" s="175" t="s">
        <v>393</v>
      </c>
      <c r="B250" s="176" t="s">
        <v>82</v>
      </c>
      <c r="C250" s="176" t="s">
        <v>392</v>
      </c>
      <c r="D250" s="176" t="s">
        <v>394</v>
      </c>
      <c r="E250" s="177">
        <v>959620</v>
      </c>
      <c r="F250" s="178"/>
    </row>
    <row r="251" spans="1:6" x14ac:dyDescent="0.25">
      <c r="A251" s="175" t="s">
        <v>79</v>
      </c>
      <c r="B251" s="176" t="s">
        <v>4</v>
      </c>
      <c r="C251" s="176" t="s">
        <v>130</v>
      </c>
      <c r="D251" s="176" t="s">
        <v>123</v>
      </c>
      <c r="E251" s="177">
        <v>11199513.73</v>
      </c>
      <c r="F251" s="178"/>
    </row>
    <row r="252" spans="1:6" x14ac:dyDescent="0.25">
      <c r="A252" s="175" t="s">
        <v>80</v>
      </c>
      <c r="B252" s="176" t="s">
        <v>34</v>
      </c>
      <c r="C252" s="176" t="s">
        <v>130</v>
      </c>
      <c r="D252" s="176" t="s">
        <v>123</v>
      </c>
      <c r="E252" s="177">
        <v>11199513.73</v>
      </c>
      <c r="F252" s="178"/>
    </row>
    <row r="253" spans="1:6" ht="47.25" x14ac:dyDescent="0.25">
      <c r="A253" s="175" t="s">
        <v>396</v>
      </c>
      <c r="B253" s="176" t="s">
        <v>34</v>
      </c>
      <c r="C253" s="176" t="s">
        <v>145</v>
      </c>
      <c r="D253" s="176" t="s">
        <v>123</v>
      </c>
      <c r="E253" s="177">
        <v>11199513.73</v>
      </c>
      <c r="F253" s="178"/>
    </row>
    <row r="254" spans="1:6" x14ac:dyDescent="0.25">
      <c r="A254" s="175" t="s">
        <v>397</v>
      </c>
      <c r="B254" s="176" t="s">
        <v>34</v>
      </c>
      <c r="C254" s="176" t="s">
        <v>146</v>
      </c>
      <c r="D254" s="176" t="s">
        <v>123</v>
      </c>
      <c r="E254" s="177">
        <v>1622600</v>
      </c>
      <c r="F254" s="178"/>
    </row>
    <row r="255" spans="1:6" x14ac:dyDescent="0.25">
      <c r="A255" s="175" t="s">
        <v>398</v>
      </c>
      <c r="B255" s="176" t="s">
        <v>34</v>
      </c>
      <c r="C255" s="176" t="s">
        <v>236</v>
      </c>
      <c r="D255" s="176" t="s">
        <v>123</v>
      </c>
      <c r="E255" s="177">
        <v>1622600</v>
      </c>
      <c r="F255" s="178"/>
    </row>
    <row r="256" spans="1:6" ht="63" x14ac:dyDescent="0.25">
      <c r="A256" s="175" t="s">
        <v>624</v>
      </c>
      <c r="B256" s="176" t="s">
        <v>34</v>
      </c>
      <c r="C256" s="176" t="s">
        <v>399</v>
      </c>
      <c r="D256" s="176" t="s">
        <v>123</v>
      </c>
      <c r="E256" s="177">
        <v>439400</v>
      </c>
      <c r="F256" s="178"/>
    </row>
    <row r="257" spans="1:6" ht="31.5" x14ac:dyDescent="0.25">
      <c r="A257" s="175" t="s">
        <v>550</v>
      </c>
      <c r="B257" s="176" t="s">
        <v>34</v>
      </c>
      <c r="C257" s="176" t="s">
        <v>399</v>
      </c>
      <c r="D257" s="176" t="s">
        <v>551</v>
      </c>
      <c r="E257" s="177">
        <v>439400</v>
      </c>
      <c r="F257" s="178"/>
    </row>
    <row r="258" spans="1:6" x14ac:dyDescent="0.25">
      <c r="A258" s="175" t="s">
        <v>552</v>
      </c>
      <c r="B258" s="176" t="s">
        <v>34</v>
      </c>
      <c r="C258" s="176" t="s">
        <v>399</v>
      </c>
      <c r="D258" s="176" t="s">
        <v>553</v>
      </c>
      <c r="E258" s="177">
        <v>439400</v>
      </c>
      <c r="F258" s="178"/>
    </row>
    <row r="259" spans="1:6" ht="63" x14ac:dyDescent="0.25">
      <c r="A259" s="175" t="s">
        <v>554</v>
      </c>
      <c r="B259" s="176" t="s">
        <v>34</v>
      </c>
      <c r="C259" s="176" t="s">
        <v>400</v>
      </c>
      <c r="D259" s="176" t="s">
        <v>123</v>
      </c>
      <c r="E259" s="177">
        <v>499839.78</v>
      </c>
      <c r="F259" s="178"/>
    </row>
    <row r="260" spans="1:6" ht="31.5" x14ac:dyDescent="0.25">
      <c r="A260" s="175" t="s">
        <v>550</v>
      </c>
      <c r="B260" s="176" t="s">
        <v>34</v>
      </c>
      <c r="C260" s="176" t="s">
        <v>400</v>
      </c>
      <c r="D260" s="176" t="s">
        <v>551</v>
      </c>
      <c r="E260" s="177">
        <v>499839.78</v>
      </c>
      <c r="F260" s="178"/>
    </row>
    <row r="261" spans="1:6" x14ac:dyDescent="0.25">
      <c r="A261" s="175" t="s">
        <v>552</v>
      </c>
      <c r="B261" s="176" t="s">
        <v>34</v>
      </c>
      <c r="C261" s="176" t="s">
        <v>400</v>
      </c>
      <c r="D261" s="176" t="s">
        <v>553</v>
      </c>
      <c r="E261" s="177">
        <v>499839.78</v>
      </c>
      <c r="F261" s="178"/>
    </row>
    <row r="262" spans="1:6" ht="78.75" x14ac:dyDescent="0.25">
      <c r="A262" s="175" t="s">
        <v>855</v>
      </c>
      <c r="B262" s="176" t="s">
        <v>34</v>
      </c>
      <c r="C262" s="176" t="s">
        <v>868</v>
      </c>
      <c r="D262" s="176" t="s">
        <v>123</v>
      </c>
      <c r="E262" s="177">
        <v>89449.08</v>
      </c>
      <c r="F262" s="178"/>
    </row>
    <row r="263" spans="1:6" ht="31.5" x14ac:dyDescent="0.25">
      <c r="A263" s="175" t="s">
        <v>550</v>
      </c>
      <c r="B263" s="176" t="s">
        <v>34</v>
      </c>
      <c r="C263" s="176" t="s">
        <v>868</v>
      </c>
      <c r="D263" s="176" t="s">
        <v>551</v>
      </c>
      <c r="E263" s="177">
        <v>89449.08</v>
      </c>
      <c r="F263" s="178"/>
    </row>
    <row r="264" spans="1:6" x14ac:dyDescent="0.25">
      <c r="A264" s="175" t="s">
        <v>552</v>
      </c>
      <c r="B264" s="176" t="s">
        <v>34</v>
      </c>
      <c r="C264" s="176" t="s">
        <v>868</v>
      </c>
      <c r="D264" s="176" t="s">
        <v>553</v>
      </c>
      <c r="E264" s="177">
        <v>89449.08</v>
      </c>
      <c r="F264" s="178"/>
    </row>
    <row r="265" spans="1:6" x14ac:dyDescent="0.25">
      <c r="A265" s="175" t="s">
        <v>555</v>
      </c>
      <c r="B265" s="176" t="s">
        <v>34</v>
      </c>
      <c r="C265" s="176" t="s">
        <v>515</v>
      </c>
      <c r="D265" s="176" t="s">
        <v>123</v>
      </c>
      <c r="E265" s="177">
        <v>2499.87</v>
      </c>
      <c r="F265" s="178"/>
    </row>
    <row r="266" spans="1:6" ht="31.5" x14ac:dyDescent="0.25">
      <c r="A266" s="175" t="s">
        <v>550</v>
      </c>
      <c r="B266" s="176" t="s">
        <v>34</v>
      </c>
      <c r="C266" s="176" t="s">
        <v>515</v>
      </c>
      <c r="D266" s="176" t="s">
        <v>551</v>
      </c>
      <c r="E266" s="177">
        <v>2499.87</v>
      </c>
      <c r="F266" s="178"/>
    </row>
    <row r="267" spans="1:6" x14ac:dyDescent="0.25">
      <c r="A267" s="175" t="s">
        <v>552</v>
      </c>
      <c r="B267" s="176" t="s">
        <v>34</v>
      </c>
      <c r="C267" s="176" t="s">
        <v>515</v>
      </c>
      <c r="D267" s="176" t="s">
        <v>553</v>
      </c>
      <c r="E267" s="177">
        <v>2499.87</v>
      </c>
      <c r="F267" s="178"/>
    </row>
    <row r="268" spans="1:6" ht="63" x14ac:dyDescent="0.25">
      <c r="A268" s="175" t="s">
        <v>502</v>
      </c>
      <c r="B268" s="176" t="s">
        <v>34</v>
      </c>
      <c r="C268" s="176" t="s">
        <v>402</v>
      </c>
      <c r="D268" s="176" t="s">
        <v>123</v>
      </c>
      <c r="E268" s="177">
        <v>23250</v>
      </c>
      <c r="F268" s="178"/>
    </row>
    <row r="269" spans="1:6" ht="31.5" x14ac:dyDescent="0.25">
      <c r="A269" s="175" t="s">
        <v>550</v>
      </c>
      <c r="B269" s="176" t="s">
        <v>34</v>
      </c>
      <c r="C269" s="176" t="s">
        <v>402</v>
      </c>
      <c r="D269" s="176" t="s">
        <v>551</v>
      </c>
      <c r="E269" s="177">
        <v>23250</v>
      </c>
      <c r="F269" s="178"/>
    </row>
    <row r="270" spans="1:6" x14ac:dyDescent="0.25">
      <c r="A270" s="175" t="s">
        <v>552</v>
      </c>
      <c r="B270" s="176" t="s">
        <v>34</v>
      </c>
      <c r="C270" s="176" t="s">
        <v>402</v>
      </c>
      <c r="D270" s="176" t="s">
        <v>553</v>
      </c>
      <c r="E270" s="177">
        <v>23250</v>
      </c>
      <c r="F270" s="178"/>
    </row>
    <row r="271" spans="1:6" ht="78.75" x14ac:dyDescent="0.25">
      <c r="A271" s="175" t="s">
        <v>625</v>
      </c>
      <c r="B271" s="176" t="s">
        <v>34</v>
      </c>
      <c r="C271" s="176" t="s">
        <v>626</v>
      </c>
      <c r="D271" s="176" t="s">
        <v>123</v>
      </c>
      <c r="E271" s="177">
        <v>568161.27</v>
      </c>
      <c r="F271" s="178"/>
    </row>
    <row r="272" spans="1:6" ht="31.5" x14ac:dyDescent="0.25">
      <c r="A272" s="175" t="s">
        <v>550</v>
      </c>
      <c r="B272" s="176" t="s">
        <v>34</v>
      </c>
      <c r="C272" s="176" t="s">
        <v>626</v>
      </c>
      <c r="D272" s="176" t="s">
        <v>551</v>
      </c>
      <c r="E272" s="177">
        <v>568161.27</v>
      </c>
      <c r="F272" s="178"/>
    </row>
    <row r="273" spans="1:6" x14ac:dyDescent="0.25">
      <c r="A273" s="175" t="s">
        <v>552</v>
      </c>
      <c r="B273" s="176" t="s">
        <v>34</v>
      </c>
      <c r="C273" s="176" t="s">
        <v>626</v>
      </c>
      <c r="D273" s="176" t="s">
        <v>553</v>
      </c>
      <c r="E273" s="177">
        <v>568161.27</v>
      </c>
      <c r="F273" s="178"/>
    </row>
    <row r="274" spans="1:6" x14ac:dyDescent="0.25">
      <c r="A274" s="175" t="s">
        <v>237</v>
      </c>
      <c r="B274" s="176" t="s">
        <v>34</v>
      </c>
      <c r="C274" s="176" t="s">
        <v>147</v>
      </c>
      <c r="D274" s="176" t="s">
        <v>123</v>
      </c>
      <c r="E274" s="177">
        <v>9576913.7300000004</v>
      </c>
      <c r="F274" s="178"/>
    </row>
    <row r="275" spans="1:6" ht="31.5" x14ac:dyDescent="0.25">
      <c r="A275" s="175" t="s">
        <v>403</v>
      </c>
      <c r="B275" s="176" t="s">
        <v>34</v>
      </c>
      <c r="C275" s="176" t="s">
        <v>238</v>
      </c>
      <c r="D275" s="176" t="s">
        <v>123</v>
      </c>
      <c r="E275" s="177">
        <v>8280654.3600000003</v>
      </c>
      <c r="F275" s="178"/>
    </row>
    <row r="276" spans="1:6" ht="47.25" x14ac:dyDescent="0.25">
      <c r="A276" s="175" t="s">
        <v>256</v>
      </c>
      <c r="B276" s="176" t="s">
        <v>34</v>
      </c>
      <c r="C276" s="176" t="s">
        <v>627</v>
      </c>
      <c r="D276" s="176" t="s">
        <v>123</v>
      </c>
      <c r="E276" s="177">
        <v>180000</v>
      </c>
      <c r="F276" s="178"/>
    </row>
    <row r="277" spans="1:6" ht="31.5" x14ac:dyDescent="0.25">
      <c r="A277" s="175" t="s">
        <v>550</v>
      </c>
      <c r="B277" s="176" t="s">
        <v>34</v>
      </c>
      <c r="C277" s="176" t="s">
        <v>627</v>
      </c>
      <c r="D277" s="176" t="s">
        <v>551</v>
      </c>
      <c r="E277" s="177">
        <v>180000</v>
      </c>
      <c r="F277" s="178"/>
    </row>
    <row r="278" spans="1:6" x14ac:dyDescent="0.25">
      <c r="A278" s="175" t="s">
        <v>552</v>
      </c>
      <c r="B278" s="176" t="s">
        <v>34</v>
      </c>
      <c r="C278" s="176" t="s">
        <v>627</v>
      </c>
      <c r="D278" s="176" t="s">
        <v>553</v>
      </c>
      <c r="E278" s="177">
        <v>180000</v>
      </c>
      <c r="F278" s="178"/>
    </row>
    <row r="279" spans="1:6" ht="63" x14ac:dyDescent="0.25">
      <c r="A279" s="175" t="s">
        <v>624</v>
      </c>
      <c r="B279" s="176" t="s">
        <v>34</v>
      </c>
      <c r="C279" s="176" t="s">
        <v>404</v>
      </c>
      <c r="D279" s="176" t="s">
        <v>123</v>
      </c>
      <c r="E279" s="177">
        <v>2771000</v>
      </c>
      <c r="F279" s="178"/>
    </row>
    <row r="280" spans="1:6" ht="31.5" x14ac:dyDescent="0.25">
      <c r="A280" s="175" t="s">
        <v>550</v>
      </c>
      <c r="B280" s="176" t="s">
        <v>34</v>
      </c>
      <c r="C280" s="176" t="s">
        <v>404</v>
      </c>
      <c r="D280" s="176" t="s">
        <v>551</v>
      </c>
      <c r="E280" s="177">
        <v>2771000</v>
      </c>
      <c r="F280" s="178"/>
    </row>
    <row r="281" spans="1:6" x14ac:dyDescent="0.25">
      <c r="A281" s="175" t="s">
        <v>552</v>
      </c>
      <c r="B281" s="176" t="s">
        <v>34</v>
      </c>
      <c r="C281" s="176" t="s">
        <v>404</v>
      </c>
      <c r="D281" s="176" t="s">
        <v>553</v>
      </c>
      <c r="E281" s="177">
        <v>2771000</v>
      </c>
      <c r="F281" s="178"/>
    </row>
    <row r="282" spans="1:6" ht="31.5" x14ac:dyDescent="0.25">
      <c r="A282" s="175" t="s">
        <v>405</v>
      </c>
      <c r="B282" s="176" t="s">
        <v>34</v>
      </c>
      <c r="C282" s="176" t="s">
        <v>406</v>
      </c>
      <c r="D282" s="176" t="s">
        <v>123</v>
      </c>
      <c r="E282" s="177">
        <v>1322445.3500000001</v>
      </c>
      <c r="F282" s="178"/>
    </row>
    <row r="283" spans="1:6" ht="31.5" x14ac:dyDescent="0.25">
      <c r="A283" s="175" t="s">
        <v>550</v>
      </c>
      <c r="B283" s="176" t="s">
        <v>34</v>
      </c>
      <c r="C283" s="176" t="s">
        <v>406</v>
      </c>
      <c r="D283" s="176" t="s">
        <v>551</v>
      </c>
      <c r="E283" s="177">
        <v>1322445.3500000001</v>
      </c>
      <c r="F283" s="178"/>
    </row>
    <row r="284" spans="1:6" x14ac:dyDescent="0.25">
      <c r="A284" s="175" t="s">
        <v>552</v>
      </c>
      <c r="B284" s="176" t="s">
        <v>34</v>
      </c>
      <c r="C284" s="176" t="s">
        <v>406</v>
      </c>
      <c r="D284" s="176" t="s">
        <v>553</v>
      </c>
      <c r="E284" s="177">
        <v>1322445.3500000001</v>
      </c>
      <c r="F284" s="178"/>
    </row>
    <row r="285" spans="1:6" ht="78.75" x14ac:dyDescent="0.25">
      <c r="A285" s="175" t="s">
        <v>855</v>
      </c>
      <c r="B285" s="176" t="s">
        <v>34</v>
      </c>
      <c r="C285" s="176" t="s">
        <v>856</v>
      </c>
      <c r="D285" s="176" t="s">
        <v>123</v>
      </c>
      <c r="E285" s="177">
        <v>519489.69</v>
      </c>
      <c r="F285" s="178"/>
    </row>
    <row r="286" spans="1:6" ht="31.5" x14ac:dyDescent="0.25">
      <c r="A286" s="175" t="s">
        <v>550</v>
      </c>
      <c r="B286" s="176" t="s">
        <v>34</v>
      </c>
      <c r="C286" s="176" t="s">
        <v>856</v>
      </c>
      <c r="D286" s="176" t="s">
        <v>551</v>
      </c>
      <c r="E286" s="177">
        <v>519489.69</v>
      </c>
      <c r="F286" s="178"/>
    </row>
    <row r="287" spans="1:6" x14ac:dyDescent="0.25">
      <c r="A287" s="175" t="s">
        <v>552</v>
      </c>
      <c r="B287" s="176" t="s">
        <v>34</v>
      </c>
      <c r="C287" s="176" t="s">
        <v>856</v>
      </c>
      <c r="D287" s="176" t="s">
        <v>553</v>
      </c>
      <c r="E287" s="177">
        <v>519489.69</v>
      </c>
      <c r="F287" s="178"/>
    </row>
    <row r="288" spans="1:6" ht="63" x14ac:dyDescent="0.25">
      <c r="A288" s="175" t="s">
        <v>401</v>
      </c>
      <c r="B288" s="176" t="s">
        <v>34</v>
      </c>
      <c r="C288" s="176" t="s">
        <v>407</v>
      </c>
      <c r="D288" s="176" t="s">
        <v>123</v>
      </c>
      <c r="E288" s="177">
        <v>145900</v>
      </c>
      <c r="F288" s="178"/>
    </row>
    <row r="289" spans="1:6" ht="31.5" x14ac:dyDescent="0.25">
      <c r="A289" s="175" t="s">
        <v>550</v>
      </c>
      <c r="B289" s="176" t="s">
        <v>34</v>
      </c>
      <c r="C289" s="176" t="s">
        <v>407</v>
      </c>
      <c r="D289" s="176" t="s">
        <v>551</v>
      </c>
      <c r="E289" s="177">
        <v>145900</v>
      </c>
      <c r="F289" s="178"/>
    </row>
    <row r="290" spans="1:6" x14ac:dyDescent="0.25">
      <c r="A290" s="175" t="s">
        <v>552</v>
      </c>
      <c r="B290" s="176" t="s">
        <v>34</v>
      </c>
      <c r="C290" s="176" t="s">
        <v>407</v>
      </c>
      <c r="D290" s="176" t="s">
        <v>553</v>
      </c>
      <c r="E290" s="177">
        <v>145900</v>
      </c>
      <c r="F290" s="178"/>
    </row>
    <row r="291" spans="1:6" ht="78.75" x14ac:dyDescent="0.25">
      <c r="A291" s="175" t="s">
        <v>625</v>
      </c>
      <c r="B291" s="176" t="s">
        <v>34</v>
      </c>
      <c r="C291" s="176" t="s">
        <v>628</v>
      </c>
      <c r="D291" s="176" t="s">
        <v>123</v>
      </c>
      <c r="E291" s="177">
        <v>3341819.32</v>
      </c>
      <c r="F291" s="178"/>
    </row>
    <row r="292" spans="1:6" ht="31.5" x14ac:dyDescent="0.25">
      <c r="A292" s="175" t="s">
        <v>550</v>
      </c>
      <c r="B292" s="176" t="s">
        <v>34</v>
      </c>
      <c r="C292" s="176" t="s">
        <v>628</v>
      </c>
      <c r="D292" s="176" t="s">
        <v>551</v>
      </c>
      <c r="E292" s="177">
        <v>3341819.32</v>
      </c>
      <c r="F292" s="178"/>
    </row>
    <row r="293" spans="1:6" x14ac:dyDescent="0.25">
      <c r="A293" s="175" t="s">
        <v>552</v>
      </c>
      <c r="B293" s="176" t="s">
        <v>34</v>
      </c>
      <c r="C293" s="176" t="s">
        <v>628</v>
      </c>
      <c r="D293" s="176" t="s">
        <v>553</v>
      </c>
      <c r="E293" s="177">
        <v>3341819.32</v>
      </c>
      <c r="F293" s="178"/>
    </row>
    <row r="294" spans="1:6" ht="31.5" x14ac:dyDescent="0.25">
      <c r="A294" s="175" t="s">
        <v>629</v>
      </c>
      <c r="B294" s="176" t="s">
        <v>34</v>
      </c>
      <c r="C294" s="176" t="s">
        <v>630</v>
      </c>
      <c r="D294" s="176" t="s">
        <v>123</v>
      </c>
      <c r="E294" s="177">
        <v>795149.12</v>
      </c>
      <c r="F294" s="178"/>
    </row>
    <row r="295" spans="1:6" x14ac:dyDescent="0.25">
      <c r="A295" s="175" t="s">
        <v>631</v>
      </c>
      <c r="B295" s="176" t="s">
        <v>34</v>
      </c>
      <c r="C295" s="176" t="s">
        <v>632</v>
      </c>
      <c r="D295" s="176" t="s">
        <v>123</v>
      </c>
      <c r="E295" s="177">
        <v>795149.12</v>
      </c>
      <c r="F295" s="178"/>
    </row>
    <row r="296" spans="1:6" ht="31.5" x14ac:dyDescent="0.25">
      <c r="A296" s="175" t="s">
        <v>633</v>
      </c>
      <c r="B296" s="176" t="s">
        <v>34</v>
      </c>
      <c r="C296" s="176" t="s">
        <v>632</v>
      </c>
      <c r="D296" s="176" t="s">
        <v>634</v>
      </c>
      <c r="E296" s="177">
        <v>795149.12</v>
      </c>
      <c r="F296" s="178"/>
    </row>
    <row r="297" spans="1:6" x14ac:dyDescent="0.25">
      <c r="A297" s="175" t="s">
        <v>635</v>
      </c>
      <c r="B297" s="176" t="s">
        <v>34</v>
      </c>
      <c r="C297" s="176" t="s">
        <v>632</v>
      </c>
      <c r="D297" s="176" t="s">
        <v>636</v>
      </c>
      <c r="E297" s="177">
        <v>795149.12</v>
      </c>
      <c r="F297" s="178"/>
    </row>
    <row r="298" spans="1:6" ht="31.5" x14ac:dyDescent="0.25">
      <c r="A298" s="175" t="s">
        <v>749</v>
      </c>
      <c r="B298" s="176" t="s">
        <v>34</v>
      </c>
      <c r="C298" s="176" t="s">
        <v>729</v>
      </c>
      <c r="D298" s="176" t="s">
        <v>123</v>
      </c>
      <c r="E298" s="177">
        <v>501110.25</v>
      </c>
      <c r="F298" s="178"/>
    </row>
    <row r="299" spans="1:6" ht="31.5" x14ac:dyDescent="0.25">
      <c r="A299" s="175" t="s">
        <v>750</v>
      </c>
      <c r="B299" s="176" t="s">
        <v>34</v>
      </c>
      <c r="C299" s="176" t="s">
        <v>751</v>
      </c>
      <c r="D299" s="176" t="s">
        <v>123</v>
      </c>
      <c r="E299" s="177">
        <v>305627.14</v>
      </c>
      <c r="F299" s="178"/>
    </row>
    <row r="300" spans="1:6" ht="31.5" x14ac:dyDescent="0.25">
      <c r="A300" s="175" t="s">
        <v>550</v>
      </c>
      <c r="B300" s="176" t="s">
        <v>34</v>
      </c>
      <c r="C300" s="176" t="s">
        <v>751</v>
      </c>
      <c r="D300" s="176" t="s">
        <v>551</v>
      </c>
      <c r="E300" s="177">
        <v>305627.14</v>
      </c>
      <c r="F300" s="178"/>
    </row>
    <row r="301" spans="1:6" x14ac:dyDescent="0.25">
      <c r="A301" s="175" t="s">
        <v>552</v>
      </c>
      <c r="B301" s="176" t="s">
        <v>34</v>
      </c>
      <c r="C301" s="176" t="s">
        <v>751</v>
      </c>
      <c r="D301" s="176" t="s">
        <v>553</v>
      </c>
      <c r="E301" s="177">
        <v>305627.14</v>
      </c>
      <c r="F301" s="178"/>
    </row>
    <row r="302" spans="1:6" ht="31.5" x14ac:dyDescent="0.25">
      <c r="A302" s="175" t="s">
        <v>758</v>
      </c>
      <c r="B302" s="176" t="s">
        <v>34</v>
      </c>
      <c r="C302" s="176" t="s">
        <v>759</v>
      </c>
      <c r="D302" s="176" t="s">
        <v>123</v>
      </c>
      <c r="E302" s="177">
        <v>117811.02</v>
      </c>
      <c r="F302" s="178"/>
    </row>
    <row r="303" spans="1:6" ht="31.5" x14ac:dyDescent="0.25">
      <c r="A303" s="175" t="s">
        <v>550</v>
      </c>
      <c r="B303" s="176" t="s">
        <v>34</v>
      </c>
      <c r="C303" s="176" t="s">
        <v>759</v>
      </c>
      <c r="D303" s="176" t="s">
        <v>551</v>
      </c>
      <c r="E303" s="177">
        <v>117811.02</v>
      </c>
      <c r="F303" s="178"/>
    </row>
    <row r="304" spans="1:6" x14ac:dyDescent="0.25">
      <c r="A304" s="175" t="s">
        <v>552</v>
      </c>
      <c r="B304" s="176" t="s">
        <v>34</v>
      </c>
      <c r="C304" s="176" t="s">
        <v>759</v>
      </c>
      <c r="D304" s="176" t="s">
        <v>553</v>
      </c>
      <c r="E304" s="177">
        <v>117811.02</v>
      </c>
      <c r="F304" s="178"/>
    </row>
    <row r="305" spans="1:6" ht="47.25" x14ac:dyDescent="0.25">
      <c r="A305" s="175" t="s">
        <v>730</v>
      </c>
      <c r="B305" s="176" t="s">
        <v>34</v>
      </c>
      <c r="C305" s="176" t="s">
        <v>731</v>
      </c>
      <c r="D305" s="176" t="s">
        <v>123</v>
      </c>
      <c r="E305" s="177">
        <v>77672.09</v>
      </c>
      <c r="F305" s="178"/>
    </row>
    <row r="306" spans="1:6" ht="31.5" x14ac:dyDescent="0.2">
      <c r="A306" s="175" t="s">
        <v>550</v>
      </c>
      <c r="B306" s="176" t="s">
        <v>34</v>
      </c>
      <c r="C306" s="176" t="s">
        <v>731</v>
      </c>
      <c r="D306" s="176" t="s">
        <v>551</v>
      </c>
      <c r="E306" s="177">
        <v>77672.09</v>
      </c>
    </row>
    <row r="307" spans="1:6" x14ac:dyDescent="0.2">
      <c r="A307" s="175" t="s">
        <v>552</v>
      </c>
      <c r="B307" s="176" t="s">
        <v>34</v>
      </c>
      <c r="C307" s="176" t="s">
        <v>731</v>
      </c>
      <c r="D307" s="176" t="s">
        <v>553</v>
      </c>
      <c r="E307" s="177">
        <v>77672.09</v>
      </c>
    </row>
    <row r="308" spans="1:6" x14ac:dyDescent="0.2">
      <c r="A308" s="175" t="s">
        <v>38</v>
      </c>
      <c r="B308" s="176" t="s">
        <v>24</v>
      </c>
      <c r="C308" s="176" t="s">
        <v>130</v>
      </c>
      <c r="D308" s="176" t="s">
        <v>123</v>
      </c>
      <c r="E308" s="177">
        <v>284386.56</v>
      </c>
    </row>
    <row r="309" spans="1:6" x14ac:dyDescent="0.2">
      <c r="A309" s="175" t="s">
        <v>39</v>
      </c>
      <c r="B309" s="176" t="s">
        <v>36</v>
      </c>
      <c r="C309" s="176" t="s">
        <v>130</v>
      </c>
      <c r="D309" s="176" t="s">
        <v>123</v>
      </c>
      <c r="E309" s="177">
        <v>284386.56</v>
      </c>
    </row>
    <row r="310" spans="1:6" ht="31.5" x14ac:dyDescent="0.2">
      <c r="A310" s="175" t="s">
        <v>408</v>
      </c>
      <c r="B310" s="176" t="s">
        <v>36</v>
      </c>
      <c r="C310" s="176" t="s">
        <v>140</v>
      </c>
      <c r="D310" s="176" t="s">
        <v>123</v>
      </c>
      <c r="E310" s="177">
        <v>284386.56</v>
      </c>
    </row>
    <row r="311" spans="1:6" ht="31.5" x14ac:dyDescent="0.2">
      <c r="A311" s="175" t="s">
        <v>409</v>
      </c>
      <c r="B311" s="176" t="s">
        <v>36</v>
      </c>
      <c r="C311" s="176" t="s">
        <v>239</v>
      </c>
      <c r="D311" s="176" t="s">
        <v>123</v>
      </c>
      <c r="E311" s="177">
        <v>131348.31</v>
      </c>
    </row>
    <row r="312" spans="1:6" x14ac:dyDescent="0.2">
      <c r="A312" s="175" t="s">
        <v>410</v>
      </c>
      <c r="B312" s="176" t="s">
        <v>36</v>
      </c>
      <c r="C312" s="176" t="s">
        <v>411</v>
      </c>
      <c r="D312" s="176" t="s">
        <v>123</v>
      </c>
      <c r="E312" s="177">
        <v>131348.31</v>
      </c>
    </row>
    <row r="313" spans="1:6" x14ac:dyDescent="0.2">
      <c r="A313" s="175" t="s">
        <v>40</v>
      </c>
      <c r="B313" s="176" t="s">
        <v>36</v>
      </c>
      <c r="C313" s="176" t="s">
        <v>411</v>
      </c>
      <c r="D313" s="176" t="s">
        <v>81</v>
      </c>
      <c r="E313" s="177">
        <v>131348.31</v>
      </c>
    </row>
    <row r="314" spans="1:6" ht="31.5" x14ac:dyDescent="0.2">
      <c r="A314" s="175" t="s">
        <v>41</v>
      </c>
      <c r="B314" s="176" t="s">
        <v>36</v>
      </c>
      <c r="C314" s="176" t="s">
        <v>411</v>
      </c>
      <c r="D314" s="176" t="s">
        <v>42</v>
      </c>
      <c r="E314" s="177">
        <v>131348.31</v>
      </c>
    </row>
    <row r="315" spans="1:6" ht="31.5" x14ac:dyDescent="0.2">
      <c r="A315" s="175" t="s">
        <v>412</v>
      </c>
      <c r="B315" s="176" t="s">
        <v>36</v>
      </c>
      <c r="C315" s="176" t="s">
        <v>413</v>
      </c>
      <c r="D315" s="176" t="s">
        <v>123</v>
      </c>
      <c r="E315" s="177">
        <v>153038.25</v>
      </c>
    </row>
    <row r="316" spans="1:6" x14ac:dyDescent="0.2">
      <c r="A316" s="175" t="s">
        <v>410</v>
      </c>
      <c r="B316" s="176" t="s">
        <v>36</v>
      </c>
      <c r="C316" s="176" t="s">
        <v>414</v>
      </c>
      <c r="D316" s="176" t="s">
        <v>123</v>
      </c>
      <c r="E316" s="177">
        <v>153038.25</v>
      </c>
    </row>
    <row r="317" spans="1:6" x14ac:dyDescent="0.2">
      <c r="A317" s="175" t="s">
        <v>40</v>
      </c>
      <c r="B317" s="176" t="s">
        <v>36</v>
      </c>
      <c r="C317" s="176" t="s">
        <v>414</v>
      </c>
      <c r="D317" s="176" t="s">
        <v>81</v>
      </c>
      <c r="E317" s="177">
        <v>153038.25</v>
      </c>
    </row>
    <row r="318" spans="1:6" ht="31.5" x14ac:dyDescent="0.2">
      <c r="A318" s="181" t="s">
        <v>41</v>
      </c>
      <c r="B318" s="182" t="s">
        <v>36</v>
      </c>
      <c r="C318" s="182" t="s">
        <v>414</v>
      </c>
      <c r="D318" s="182" t="s">
        <v>42</v>
      </c>
      <c r="E318" s="189">
        <v>153038.25</v>
      </c>
    </row>
    <row r="319" spans="1:6" x14ac:dyDescent="0.2">
      <c r="A319" s="190" t="s">
        <v>97</v>
      </c>
      <c r="B319" s="191" t="s">
        <v>90</v>
      </c>
      <c r="C319" s="191" t="s">
        <v>130</v>
      </c>
      <c r="D319" s="191" t="s">
        <v>123</v>
      </c>
      <c r="E319" s="192">
        <v>1996400.13</v>
      </c>
    </row>
    <row r="320" spans="1:6" s="174" customFormat="1" x14ac:dyDescent="0.25">
      <c r="A320" s="169" t="s">
        <v>98</v>
      </c>
      <c r="B320" s="193" t="s">
        <v>30</v>
      </c>
      <c r="C320" s="193" t="s">
        <v>130</v>
      </c>
      <c r="D320" s="193" t="s">
        <v>123</v>
      </c>
      <c r="E320" s="202">
        <v>1996400.13</v>
      </c>
    </row>
    <row r="321" spans="1:6" ht="31.5" x14ac:dyDescent="0.2">
      <c r="A321" s="190" t="s">
        <v>415</v>
      </c>
      <c r="B321" s="191" t="s">
        <v>30</v>
      </c>
      <c r="C321" s="191" t="s">
        <v>142</v>
      </c>
      <c r="D321" s="191" t="s">
        <v>123</v>
      </c>
      <c r="E321" s="192">
        <v>1996400.13</v>
      </c>
    </row>
    <row r="322" spans="1:6" ht="31.5" x14ac:dyDescent="0.2">
      <c r="A322" s="194" t="s">
        <v>416</v>
      </c>
      <c r="B322" s="195" t="s">
        <v>30</v>
      </c>
      <c r="C322" s="195" t="s">
        <v>240</v>
      </c>
      <c r="D322" s="195" t="s">
        <v>123</v>
      </c>
      <c r="E322" s="196">
        <v>1797087.07</v>
      </c>
    </row>
    <row r="323" spans="1:6" ht="31.5" x14ac:dyDescent="0.2">
      <c r="A323" s="175" t="s">
        <v>417</v>
      </c>
      <c r="B323" s="176" t="s">
        <v>30</v>
      </c>
      <c r="C323" s="176" t="s">
        <v>418</v>
      </c>
      <c r="D323" s="176" t="s">
        <v>123</v>
      </c>
      <c r="E323" s="177">
        <v>1797087.07</v>
      </c>
    </row>
    <row r="324" spans="1:6" ht="63" x14ac:dyDescent="0.2">
      <c r="A324" s="175" t="s">
        <v>148</v>
      </c>
      <c r="B324" s="176" t="s">
        <v>30</v>
      </c>
      <c r="C324" s="176" t="s">
        <v>418</v>
      </c>
      <c r="D324" s="176" t="s">
        <v>10</v>
      </c>
      <c r="E324" s="177">
        <v>253604.12</v>
      </c>
    </row>
    <row r="325" spans="1:6" x14ac:dyDescent="0.2">
      <c r="A325" s="175" t="s">
        <v>393</v>
      </c>
      <c r="B325" s="176" t="s">
        <v>30</v>
      </c>
      <c r="C325" s="176" t="s">
        <v>418</v>
      </c>
      <c r="D325" s="176" t="s">
        <v>394</v>
      </c>
      <c r="E325" s="177">
        <v>253604.12</v>
      </c>
    </row>
    <row r="326" spans="1:6" x14ac:dyDescent="0.2">
      <c r="A326" s="175" t="s">
        <v>40</v>
      </c>
      <c r="B326" s="176" t="s">
        <v>30</v>
      </c>
      <c r="C326" s="176" t="s">
        <v>418</v>
      </c>
      <c r="D326" s="176" t="s">
        <v>81</v>
      </c>
      <c r="E326" s="177">
        <v>177587.53</v>
      </c>
    </row>
    <row r="327" spans="1:6" ht="31.5" x14ac:dyDescent="0.2">
      <c r="A327" s="175" t="s">
        <v>41</v>
      </c>
      <c r="B327" s="176" t="s">
        <v>30</v>
      </c>
      <c r="C327" s="176" t="s">
        <v>418</v>
      </c>
      <c r="D327" s="176" t="s">
        <v>42</v>
      </c>
      <c r="E327" s="177">
        <v>177587.53</v>
      </c>
    </row>
    <row r="328" spans="1:6" ht="31.5" x14ac:dyDescent="0.2">
      <c r="A328" s="175" t="s">
        <v>550</v>
      </c>
      <c r="B328" s="176" t="s">
        <v>30</v>
      </c>
      <c r="C328" s="176" t="s">
        <v>418</v>
      </c>
      <c r="D328" s="176" t="s">
        <v>551</v>
      </c>
      <c r="E328" s="177">
        <v>1365895.42</v>
      </c>
    </row>
    <row r="329" spans="1:6" x14ac:dyDescent="0.2">
      <c r="A329" s="175" t="s">
        <v>552</v>
      </c>
      <c r="B329" s="176" t="s">
        <v>30</v>
      </c>
      <c r="C329" s="176" t="s">
        <v>418</v>
      </c>
      <c r="D329" s="176" t="s">
        <v>553</v>
      </c>
      <c r="E329" s="177">
        <v>1365895.42</v>
      </c>
    </row>
    <row r="330" spans="1:6" ht="63" x14ac:dyDescent="0.2">
      <c r="A330" s="181" t="s">
        <v>832</v>
      </c>
      <c r="B330" s="182" t="s">
        <v>30</v>
      </c>
      <c r="C330" s="182" t="s">
        <v>785</v>
      </c>
      <c r="D330" s="182" t="s">
        <v>123</v>
      </c>
      <c r="E330" s="189">
        <v>199313.06</v>
      </c>
    </row>
    <row r="331" spans="1:6" s="170" customFormat="1" ht="47.25" x14ac:dyDescent="0.2">
      <c r="A331" s="190" t="s">
        <v>786</v>
      </c>
      <c r="B331" s="191" t="s">
        <v>30</v>
      </c>
      <c r="C331" s="191" t="s">
        <v>787</v>
      </c>
      <c r="D331" s="191" t="s">
        <v>123</v>
      </c>
      <c r="E331" s="192">
        <v>189347.4</v>
      </c>
      <c r="F331" s="201"/>
    </row>
    <row r="332" spans="1:6" ht="31.5" x14ac:dyDescent="0.2">
      <c r="A332" s="173" t="s">
        <v>550</v>
      </c>
      <c r="B332" s="57" t="s">
        <v>30</v>
      </c>
      <c r="C332" s="57" t="s">
        <v>787</v>
      </c>
      <c r="D332" s="57" t="s">
        <v>551</v>
      </c>
      <c r="E332" s="203">
        <v>189347.4</v>
      </c>
    </row>
    <row r="333" spans="1:6" x14ac:dyDescent="0.2">
      <c r="A333" s="173" t="s">
        <v>552</v>
      </c>
      <c r="B333" s="57" t="s">
        <v>30</v>
      </c>
      <c r="C333" s="57" t="s">
        <v>787</v>
      </c>
      <c r="D333" s="57" t="s">
        <v>553</v>
      </c>
      <c r="E333" s="203">
        <v>189347.4</v>
      </c>
    </row>
    <row r="334" spans="1:6" ht="63" x14ac:dyDescent="0.2">
      <c r="A334" s="173" t="s">
        <v>788</v>
      </c>
      <c r="B334" s="57" t="s">
        <v>30</v>
      </c>
      <c r="C334" s="57" t="s">
        <v>789</v>
      </c>
      <c r="D334" s="57" t="s">
        <v>123</v>
      </c>
      <c r="E334" s="203">
        <v>9965.66</v>
      </c>
    </row>
    <row r="335" spans="1:6" ht="31.5" x14ac:dyDescent="0.2">
      <c r="A335" s="173" t="s">
        <v>550</v>
      </c>
      <c r="B335" s="57" t="s">
        <v>30</v>
      </c>
      <c r="C335" s="57" t="s">
        <v>789</v>
      </c>
      <c r="D335" s="57" t="s">
        <v>551</v>
      </c>
      <c r="E335" s="203">
        <v>9965.66</v>
      </c>
    </row>
    <row r="336" spans="1:6" x14ac:dyDescent="0.2">
      <c r="A336" s="173" t="s">
        <v>552</v>
      </c>
      <c r="B336" s="57" t="s">
        <v>30</v>
      </c>
      <c r="C336" s="57" t="s">
        <v>789</v>
      </c>
      <c r="D336" s="57" t="s">
        <v>553</v>
      </c>
      <c r="E336" s="203">
        <v>9965.66</v>
      </c>
    </row>
    <row r="337" spans="1:6" s="170" customFormat="1" x14ac:dyDescent="0.2">
      <c r="A337" s="197" t="s">
        <v>83</v>
      </c>
      <c r="B337" s="184"/>
      <c r="C337" s="184"/>
      <c r="D337" s="184"/>
      <c r="E337" s="204">
        <v>64705906.200000003</v>
      </c>
      <c r="F337" s="170" t="s">
        <v>60</v>
      </c>
    </row>
  </sheetData>
  <mergeCells count="5">
    <mergeCell ref="A1:F1"/>
    <mergeCell ref="A3:E3"/>
    <mergeCell ref="A6:E6"/>
    <mergeCell ref="A4:E4"/>
    <mergeCell ref="A5:E5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H463"/>
  <sheetViews>
    <sheetView view="pageBreakPreview" zoomScaleNormal="70" zoomScaleSheetLayoutView="100" workbookViewId="0">
      <pane xSplit="1" ySplit="8" topLeftCell="B436" activePane="bottomRight" state="frozen"/>
      <selection pane="topRight" activeCell="B1" sqref="B1"/>
      <selection pane="bottomLeft" activeCell="A9" sqref="A9"/>
      <selection pane="bottomRight" sqref="A1:XFD1048576"/>
    </sheetView>
  </sheetViews>
  <sheetFormatPr defaultRowHeight="15.75" outlineLevelRow="7" x14ac:dyDescent="0.2"/>
  <cols>
    <col min="1" max="1" width="65.140625" style="168" customWidth="1"/>
    <col min="2" max="2" width="13.85546875" style="168" customWidth="1"/>
    <col min="3" max="3" width="10.85546875" style="168" customWidth="1"/>
    <col min="4" max="4" width="8.42578125" style="168" customWidth="1"/>
    <col min="5" max="5" width="15" style="147" customWidth="1"/>
    <col min="6" max="6" width="2.85546875" style="168" customWidth="1"/>
    <col min="7" max="7" width="9.140625" style="168"/>
    <col min="8" max="8" width="21.7109375" style="168" customWidth="1"/>
    <col min="9" max="16384" width="9.140625" style="168"/>
  </cols>
  <sheetData>
    <row r="1" spans="1:5" x14ac:dyDescent="0.2">
      <c r="A1" s="232" t="s">
        <v>494</v>
      </c>
      <c r="B1" s="233"/>
      <c r="C1" s="233"/>
      <c r="D1" s="233"/>
      <c r="E1" s="233"/>
    </row>
    <row r="2" spans="1:5" x14ac:dyDescent="0.2">
      <c r="A2" s="56"/>
      <c r="B2" s="54"/>
      <c r="C2" s="54"/>
      <c r="D2" s="55"/>
      <c r="E2" s="205"/>
    </row>
    <row r="3" spans="1:5" x14ac:dyDescent="0.2">
      <c r="A3" s="234" t="s">
        <v>694</v>
      </c>
      <c r="B3" s="234"/>
      <c r="C3" s="234"/>
      <c r="D3" s="234"/>
      <c r="E3" s="235"/>
    </row>
    <row r="4" spans="1:5" x14ac:dyDescent="0.2">
      <c r="A4" s="234" t="s">
        <v>866</v>
      </c>
      <c r="B4" s="234"/>
      <c r="C4" s="234"/>
      <c r="D4" s="234"/>
      <c r="E4" s="234"/>
    </row>
    <row r="5" spans="1:5" x14ac:dyDescent="0.2">
      <c r="A5" s="234" t="s">
        <v>867</v>
      </c>
      <c r="B5" s="234"/>
      <c r="C5" s="234"/>
      <c r="D5" s="234"/>
      <c r="E5" s="234"/>
    </row>
    <row r="6" spans="1:5" x14ac:dyDescent="0.2">
      <c r="A6" s="234" t="s">
        <v>586</v>
      </c>
      <c r="B6" s="234"/>
      <c r="C6" s="234"/>
      <c r="D6" s="234"/>
      <c r="E6" s="235"/>
    </row>
    <row r="7" spans="1:5" x14ac:dyDescent="0.2">
      <c r="A7" s="236" t="s">
        <v>89</v>
      </c>
      <c r="B7" s="236"/>
      <c r="C7" s="236"/>
      <c r="D7" s="236"/>
      <c r="E7" s="237"/>
    </row>
    <row r="8" spans="1:5" s="174" customFormat="1" ht="47.25" x14ac:dyDescent="0.2">
      <c r="A8" s="57" t="s">
        <v>49</v>
      </c>
      <c r="B8" s="58" t="s">
        <v>101</v>
      </c>
      <c r="C8" s="58" t="s">
        <v>50</v>
      </c>
      <c r="D8" s="58" t="s">
        <v>59</v>
      </c>
      <c r="E8" s="146" t="s">
        <v>45</v>
      </c>
    </row>
    <row r="9" spans="1:5" s="178" customFormat="1" ht="47.25" x14ac:dyDescent="0.25">
      <c r="A9" s="175" t="s">
        <v>241</v>
      </c>
      <c r="B9" s="176" t="s">
        <v>131</v>
      </c>
      <c r="C9" s="176" t="s">
        <v>123</v>
      </c>
      <c r="D9" s="176" t="s">
        <v>96</v>
      </c>
      <c r="E9" s="177">
        <v>18966182.370000001</v>
      </c>
    </row>
    <row r="10" spans="1:5" s="178" customFormat="1" ht="63" outlineLevel="1" x14ac:dyDescent="0.25">
      <c r="A10" s="175" t="s">
        <v>419</v>
      </c>
      <c r="B10" s="176" t="s">
        <v>132</v>
      </c>
      <c r="C10" s="176" t="s">
        <v>123</v>
      </c>
      <c r="D10" s="176" t="s">
        <v>96</v>
      </c>
      <c r="E10" s="177">
        <v>18966182.370000001</v>
      </c>
    </row>
    <row r="11" spans="1:5" s="178" customFormat="1" ht="78.75" outlineLevel="2" x14ac:dyDescent="0.25">
      <c r="A11" s="175" t="s">
        <v>420</v>
      </c>
      <c r="B11" s="176" t="s">
        <v>212</v>
      </c>
      <c r="C11" s="176" t="s">
        <v>123</v>
      </c>
      <c r="D11" s="176" t="s">
        <v>96</v>
      </c>
      <c r="E11" s="177">
        <v>5115939.1399999997</v>
      </c>
    </row>
    <row r="12" spans="1:5" s="178" customFormat="1" ht="31.5" outlineLevel="3" x14ac:dyDescent="0.25">
      <c r="A12" s="175" t="s">
        <v>283</v>
      </c>
      <c r="B12" s="176" t="s">
        <v>262</v>
      </c>
      <c r="C12" s="176" t="s">
        <v>123</v>
      </c>
      <c r="D12" s="176" t="s">
        <v>96</v>
      </c>
      <c r="E12" s="177">
        <v>1367980.51</v>
      </c>
    </row>
    <row r="13" spans="1:5" s="178" customFormat="1" ht="63" outlineLevel="4" x14ac:dyDescent="0.25">
      <c r="A13" s="175" t="s">
        <v>275</v>
      </c>
      <c r="B13" s="176" t="s">
        <v>262</v>
      </c>
      <c r="C13" s="176" t="s">
        <v>10</v>
      </c>
      <c r="D13" s="176" t="s">
        <v>96</v>
      </c>
      <c r="E13" s="177">
        <v>1367980.51</v>
      </c>
    </row>
    <row r="14" spans="1:5" s="178" customFormat="1" ht="31.5" outlineLevel="5" x14ac:dyDescent="0.25">
      <c r="A14" s="175" t="s">
        <v>276</v>
      </c>
      <c r="B14" s="176" t="s">
        <v>262</v>
      </c>
      <c r="C14" s="176" t="s">
        <v>11</v>
      </c>
      <c r="D14" s="176" t="s">
        <v>96</v>
      </c>
      <c r="E14" s="177">
        <v>1367980.51</v>
      </c>
    </row>
    <row r="15" spans="1:5" s="178" customFormat="1" outlineLevel="6" x14ac:dyDescent="0.25">
      <c r="A15" s="175" t="s">
        <v>277</v>
      </c>
      <c r="B15" s="176" t="s">
        <v>262</v>
      </c>
      <c r="C15" s="176" t="s">
        <v>11</v>
      </c>
      <c r="D15" s="176" t="s">
        <v>70</v>
      </c>
      <c r="E15" s="177">
        <v>1367980.51</v>
      </c>
    </row>
    <row r="16" spans="1:5" s="178" customFormat="1" ht="63" outlineLevel="7" x14ac:dyDescent="0.25">
      <c r="A16" s="175" t="s">
        <v>284</v>
      </c>
      <c r="B16" s="176" t="s">
        <v>262</v>
      </c>
      <c r="C16" s="176" t="s">
        <v>11</v>
      </c>
      <c r="D16" s="176" t="s">
        <v>105</v>
      </c>
      <c r="E16" s="177">
        <v>1367980.51</v>
      </c>
    </row>
    <row r="17" spans="1:5" s="178" customFormat="1" ht="31.5" outlineLevel="3" x14ac:dyDescent="0.25">
      <c r="A17" s="175" t="s">
        <v>285</v>
      </c>
      <c r="B17" s="176" t="s">
        <v>258</v>
      </c>
      <c r="C17" s="176" t="s">
        <v>123</v>
      </c>
      <c r="D17" s="176" t="s">
        <v>96</v>
      </c>
      <c r="E17" s="177">
        <v>175629.77</v>
      </c>
    </row>
    <row r="18" spans="1:5" s="178" customFormat="1" ht="63" outlineLevel="4" x14ac:dyDescent="0.25">
      <c r="A18" s="175" t="s">
        <v>275</v>
      </c>
      <c r="B18" s="176" t="s">
        <v>258</v>
      </c>
      <c r="C18" s="176" t="s">
        <v>10</v>
      </c>
      <c r="D18" s="176" t="s">
        <v>96</v>
      </c>
      <c r="E18" s="177">
        <v>175629.77</v>
      </c>
    </row>
    <row r="19" spans="1:5" s="178" customFormat="1" ht="31.5" outlineLevel="5" x14ac:dyDescent="0.25">
      <c r="A19" s="175" t="s">
        <v>276</v>
      </c>
      <c r="B19" s="176" t="s">
        <v>258</v>
      </c>
      <c r="C19" s="176" t="s">
        <v>11</v>
      </c>
      <c r="D19" s="176" t="s">
        <v>96</v>
      </c>
      <c r="E19" s="177">
        <v>175629.77</v>
      </c>
    </row>
    <row r="20" spans="1:5" s="178" customFormat="1" outlineLevel="6" x14ac:dyDescent="0.25">
      <c r="A20" s="175" t="s">
        <v>277</v>
      </c>
      <c r="B20" s="176" t="s">
        <v>258</v>
      </c>
      <c r="C20" s="176" t="s">
        <v>11</v>
      </c>
      <c r="D20" s="176" t="s">
        <v>70</v>
      </c>
      <c r="E20" s="177">
        <v>175629.77</v>
      </c>
    </row>
    <row r="21" spans="1:5" s="178" customFormat="1" ht="47.25" outlineLevel="7" x14ac:dyDescent="0.25">
      <c r="A21" s="175" t="s">
        <v>286</v>
      </c>
      <c r="B21" s="176" t="s">
        <v>258</v>
      </c>
      <c r="C21" s="176" t="s">
        <v>11</v>
      </c>
      <c r="D21" s="176" t="s">
        <v>117</v>
      </c>
      <c r="E21" s="177">
        <v>1584.27</v>
      </c>
    </row>
    <row r="22" spans="1:5" s="178" customFormat="1" ht="63" outlineLevel="7" x14ac:dyDescent="0.25">
      <c r="A22" s="175" t="s">
        <v>284</v>
      </c>
      <c r="B22" s="176" t="s">
        <v>258</v>
      </c>
      <c r="C22" s="176" t="s">
        <v>11</v>
      </c>
      <c r="D22" s="176" t="s">
        <v>105</v>
      </c>
      <c r="E22" s="177">
        <v>174045.5</v>
      </c>
    </row>
    <row r="23" spans="1:5" s="178" customFormat="1" ht="31.5" outlineLevel="3" x14ac:dyDescent="0.25">
      <c r="A23" s="175" t="s">
        <v>287</v>
      </c>
      <c r="B23" s="176" t="s">
        <v>260</v>
      </c>
      <c r="C23" s="176" t="s">
        <v>123</v>
      </c>
      <c r="D23" s="176" t="s">
        <v>96</v>
      </c>
      <c r="E23" s="177">
        <v>119342.86</v>
      </c>
    </row>
    <row r="24" spans="1:5" s="178" customFormat="1" ht="63" outlineLevel="4" x14ac:dyDescent="0.25">
      <c r="A24" s="175" t="s">
        <v>275</v>
      </c>
      <c r="B24" s="176" t="s">
        <v>260</v>
      </c>
      <c r="C24" s="176" t="s">
        <v>10</v>
      </c>
      <c r="D24" s="176" t="s">
        <v>96</v>
      </c>
      <c r="E24" s="177">
        <v>1113.23</v>
      </c>
    </row>
    <row r="25" spans="1:5" s="178" customFormat="1" ht="31.5" outlineLevel="5" x14ac:dyDescent="0.25">
      <c r="A25" s="175" t="s">
        <v>276</v>
      </c>
      <c r="B25" s="176" t="s">
        <v>260</v>
      </c>
      <c r="C25" s="176" t="s">
        <v>11</v>
      </c>
      <c r="D25" s="176" t="s">
        <v>96</v>
      </c>
      <c r="E25" s="177">
        <v>1113.23</v>
      </c>
    </row>
    <row r="26" spans="1:5" s="178" customFormat="1" outlineLevel="6" x14ac:dyDescent="0.25">
      <c r="A26" s="175" t="s">
        <v>277</v>
      </c>
      <c r="B26" s="176" t="s">
        <v>260</v>
      </c>
      <c r="C26" s="176" t="s">
        <v>11</v>
      </c>
      <c r="D26" s="176" t="s">
        <v>70</v>
      </c>
      <c r="E26" s="177">
        <v>1113.23</v>
      </c>
    </row>
    <row r="27" spans="1:5" s="178" customFormat="1" ht="47.25" outlineLevel="7" x14ac:dyDescent="0.25">
      <c r="A27" s="175" t="s">
        <v>286</v>
      </c>
      <c r="B27" s="176" t="s">
        <v>260</v>
      </c>
      <c r="C27" s="176" t="s">
        <v>11</v>
      </c>
      <c r="D27" s="176" t="s">
        <v>117</v>
      </c>
      <c r="E27" s="177">
        <v>1113.23</v>
      </c>
    </row>
    <row r="28" spans="1:5" s="178" customFormat="1" ht="31.5" outlineLevel="7" x14ac:dyDescent="0.25">
      <c r="A28" s="175" t="s">
        <v>279</v>
      </c>
      <c r="B28" s="176" t="s">
        <v>260</v>
      </c>
      <c r="C28" s="176" t="s">
        <v>106</v>
      </c>
      <c r="D28" s="176" t="s">
        <v>96</v>
      </c>
      <c r="E28" s="177">
        <v>118229.63</v>
      </c>
    </row>
    <row r="29" spans="1:5" s="178" customFormat="1" ht="31.5" outlineLevel="4" x14ac:dyDescent="0.25">
      <c r="A29" s="175" t="s">
        <v>280</v>
      </c>
      <c r="B29" s="176" t="s">
        <v>260</v>
      </c>
      <c r="C29" s="176" t="s">
        <v>107</v>
      </c>
      <c r="D29" s="176" t="s">
        <v>96</v>
      </c>
      <c r="E29" s="177">
        <v>118229.63</v>
      </c>
    </row>
    <row r="30" spans="1:5" s="178" customFormat="1" outlineLevel="5" x14ac:dyDescent="0.25">
      <c r="A30" s="175" t="s">
        <v>277</v>
      </c>
      <c r="B30" s="176" t="s">
        <v>260</v>
      </c>
      <c r="C30" s="176" t="s">
        <v>107</v>
      </c>
      <c r="D30" s="176" t="s">
        <v>70</v>
      </c>
      <c r="E30" s="177">
        <v>118229.63</v>
      </c>
    </row>
    <row r="31" spans="1:5" s="178" customFormat="1" ht="47.25" outlineLevel="6" x14ac:dyDescent="0.25">
      <c r="A31" s="175" t="s">
        <v>286</v>
      </c>
      <c r="B31" s="176" t="s">
        <v>260</v>
      </c>
      <c r="C31" s="176" t="s">
        <v>107</v>
      </c>
      <c r="D31" s="176" t="s">
        <v>117</v>
      </c>
      <c r="E31" s="177">
        <v>6750</v>
      </c>
    </row>
    <row r="32" spans="1:5" s="178" customFormat="1" ht="63" outlineLevel="7" x14ac:dyDescent="0.25">
      <c r="A32" s="175" t="s">
        <v>284</v>
      </c>
      <c r="B32" s="176" t="s">
        <v>260</v>
      </c>
      <c r="C32" s="176" t="s">
        <v>107</v>
      </c>
      <c r="D32" s="176" t="s">
        <v>105</v>
      </c>
      <c r="E32" s="177">
        <v>111479.63</v>
      </c>
    </row>
    <row r="33" spans="1:5" s="178" customFormat="1" ht="63" outlineLevel="3" x14ac:dyDescent="0.25">
      <c r="A33" s="175" t="s">
        <v>290</v>
      </c>
      <c r="B33" s="176" t="s">
        <v>831</v>
      </c>
      <c r="C33" s="176" t="s">
        <v>123</v>
      </c>
      <c r="D33" s="176" t="s">
        <v>96</v>
      </c>
      <c r="E33" s="177">
        <v>47486</v>
      </c>
    </row>
    <row r="34" spans="1:5" s="178" customFormat="1" ht="63" outlineLevel="4" x14ac:dyDescent="0.25">
      <c r="A34" s="175" t="s">
        <v>275</v>
      </c>
      <c r="B34" s="176" t="s">
        <v>831</v>
      </c>
      <c r="C34" s="176" t="s">
        <v>10</v>
      </c>
      <c r="D34" s="176" t="s">
        <v>96</v>
      </c>
      <c r="E34" s="177">
        <v>47486</v>
      </c>
    </row>
    <row r="35" spans="1:5" s="178" customFormat="1" ht="31.5" outlineLevel="5" x14ac:dyDescent="0.25">
      <c r="A35" s="175" t="s">
        <v>276</v>
      </c>
      <c r="B35" s="176" t="s">
        <v>831</v>
      </c>
      <c r="C35" s="176" t="s">
        <v>11</v>
      </c>
      <c r="D35" s="176" t="s">
        <v>96</v>
      </c>
      <c r="E35" s="177">
        <v>47486</v>
      </c>
    </row>
    <row r="36" spans="1:5" s="178" customFormat="1" outlineLevel="6" x14ac:dyDescent="0.25">
      <c r="A36" s="175" t="s">
        <v>277</v>
      </c>
      <c r="B36" s="176" t="s">
        <v>831</v>
      </c>
      <c r="C36" s="176" t="s">
        <v>11</v>
      </c>
      <c r="D36" s="176" t="s">
        <v>70</v>
      </c>
      <c r="E36" s="177">
        <v>47486</v>
      </c>
    </row>
    <row r="37" spans="1:5" s="178" customFormat="1" ht="63" outlineLevel="7" x14ac:dyDescent="0.25">
      <c r="A37" s="175" t="s">
        <v>284</v>
      </c>
      <c r="B37" s="176" t="s">
        <v>831</v>
      </c>
      <c r="C37" s="176" t="s">
        <v>11</v>
      </c>
      <c r="D37" s="176" t="s">
        <v>105</v>
      </c>
      <c r="E37" s="177">
        <v>47486</v>
      </c>
    </row>
    <row r="38" spans="1:5" s="178" customFormat="1" outlineLevel="3" x14ac:dyDescent="0.25">
      <c r="A38" s="175" t="s">
        <v>291</v>
      </c>
      <c r="B38" s="176" t="s">
        <v>368</v>
      </c>
      <c r="C38" s="176" t="s">
        <v>123</v>
      </c>
      <c r="D38" s="176" t="s">
        <v>96</v>
      </c>
      <c r="E38" s="177">
        <v>30000</v>
      </c>
    </row>
    <row r="39" spans="1:5" s="178" customFormat="1" outlineLevel="4" x14ac:dyDescent="0.25">
      <c r="A39" s="175" t="s">
        <v>288</v>
      </c>
      <c r="B39" s="176" t="s">
        <v>368</v>
      </c>
      <c r="C39" s="176" t="s">
        <v>127</v>
      </c>
      <c r="D39" s="176" t="s">
        <v>96</v>
      </c>
      <c r="E39" s="177">
        <v>30000</v>
      </c>
    </row>
    <row r="40" spans="1:5" s="178" customFormat="1" outlineLevel="5" x14ac:dyDescent="0.25">
      <c r="A40" s="175" t="s">
        <v>292</v>
      </c>
      <c r="B40" s="176" t="s">
        <v>368</v>
      </c>
      <c r="C40" s="176" t="s">
        <v>68</v>
      </c>
      <c r="D40" s="176" t="s">
        <v>96</v>
      </c>
      <c r="E40" s="177">
        <v>30000</v>
      </c>
    </row>
    <row r="41" spans="1:5" s="178" customFormat="1" outlineLevel="6" x14ac:dyDescent="0.25">
      <c r="A41" s="175" t="s">
        <v>277</v>
      </c>
      <c r="B41" s="176" t="s">
        <v>368</v>
      </c>
      <c r="C41" s="176" t="s">
        <v>68</v>
      </c>
      <c r="D41" s="176" t="s">
        <v>70</v>
      </c>
      <c r="E41" s="177">
        <v>30000</v>
      </c>
    </row>
    <row r="42" spans="1:5" s="178" customFormat="1" outlineLevel="7" x14ac:dyDescent="0.25">
      <c r="A42" s="175" t="s">
        <v>293</v>
      </c>
      <c r="B42" s="176" t="s">
        <v>368</v>
      </c>
      <c r="C42" s="176" t="s">
        <v>68</v>
      </c>
      <c r="D42" s="176" t="s">
        <v>116</v>
      </c>
      <c r="E42" s="177">
        <v>30000</v>
      </c>
    </row>
    <row r="43" spans="1:5" s="178" customFormat="1" ht="31.5" outlineLevel="4" x14ac:dyDescent="0.25">
      <c r="A43" s="175" t="s">
        <v>294</v>
      </c>
      <c r="B43" s="176" t="s">
        <v>369</v>
      </c>
      <c r="C43" s="176" t="s">
        <v>123</v>
      </c>
      <c r="D43" s="176" t="s">
        <v>96</v>
      </c>
      <c r="E43" s="177">
        <v>3375500</v>
      </c>
    </row>
    <row r="44" spans="1:5" s="178" customFormat="1" outlineLevel="5" x14ac:dyDescent="0.25">
      <c r="A44" s="175" t="s">
        <v>281</v>
      </c>
      <c r="B44" s="176" t="s">
        <v>369</v>
      </c>
      <c r="C44" s="176" t="s">
        <v>63</v>
      </c>
      <c r="D44" s="176" t="s">
        <v>96</v>
      </c>
      <c r="E44" s="177">
        <v>3375500</v>
      </c>
    </row>
    <row r="45" spans="1:5" s="178" customFormat="1" outlineLevel="6" x14ac:dyDescent="0.25">
      <c r="A45" s="175" t="s">
        <v>282</v>
      </c>
      <c r="B45" s="176" t="s">
        <v>369</v>
      </c>
      <c r="C45" s="176" t="s">
        <v>19</v>
      </c>
      <c r="D45" s="176" t="s">
        <v>96</v>
      </c>
      <c r="E45" s="177">
        <v>3375500</v>
      </c>
    </row>
    <row r="46" spans="1:5" s="178" customFormat="1" outlineLevel="7" x14ac:dyDescent="0.25">
      <c r="A46" s="175" t="s">
        <v>277</v>
      </c>
      <c r="B46" s="176" t="s">
        <v>369</v>
      </c>
      <c r="C46" s="176" t="s">
        <v>19</v>
      </c>
      <c r="D46" s="176" t="s">
        <v>70</v>
      </c>
      <c r="E46" s="177">
        <v>3375500</v>
      </c>
    </row>
    <row r="47" spans="1:5" s="178" customFormat="1" outlineLevel="3" x14ac:dyDescent="0.25">
      <c r="A47" s="175" t="s">
        <v>278</v>
      </c>
      <c r="B47" s="176" t="s">
        <v>369</v>
      </c>
      <c r="C47" s="176" t="s">
        <v>19</v>
      </c>
      <c r="D47" s="176" t="s">
        <v>25</v>
      </c>
      <c r="E47" s="177">
        <v>3375500</v>
      </c>
    </row>
    <row r="48" spans="1:5" s="178" customFormat="1" ht="47.25" outlineLevel="4" x14ac:dyDescent="0.25">
      <c r="A48" s="175" t="s">
        <v>421</v>
      </c>
      <c r="B48" s="176" t="s">
        <v>356</v>
      </c>
      <c r="C48" s="176" t="s">
        <v>123</v>
      </c>
      <c r="D48" s="176" t="s">
        <v>96</v>
      </c>
      <c r="E48" s="177">
        <v>4976467.96</v>
      </c>
    </row>
    <row r="49" spans="1:5" s="178" customFormat="1" ht="78.75" outlineLevel="5" x14ac:dyDescent="0.25">
      <c r="A49" s="175" t="s">
        <v>841</v>
      </c>
      <c r="B49" s="176" t="s">
        <v>836</v>
      </c>
      <c r="C49" s="176" t="s">
        <v>123</v>
      </c>
      <c r="D49" s="176" t="s">
        <v>96</v>
      </c>
      <c r="E49" s="177">
        <v>2975285</v>
      </c>
    </row>
    <row r="50" spans="1:5" s="178" customFormat="1" ht="31.5" outlineLevel="6" x14ac:dyDescent="0.25">
      <c r="A50" s="175" t="s">
        <v>279</v>
      </c>
      <c r="B50" s="176" t="s">
        <v>836</v>
      </c>
      <c r="C50" s="176" t="s">
        <v>106</v>
      </c>
      <c r="D50" s="176" t="s">
        <v>96</v>
      </c>
      <c r="E50" s="177">
        <v>2930874.08</v>
      </c>
    </row>
    <row r="51" spans="1:5" s="178" customFormat="1" ht="31.5" outlineLevel="7" x14ac:dyDescent="0.25">
      <c r="A51" s="175" t="s">
        <v>280</v>
      </c>
      <c r="B51" s="176" t="s">
        <v>836</v>
      </c>
      <c r="C51" s="176" t="s">
        <v>107</v>
      </c>
      <c r="D51" s="176" t="s">
        <v>96</v>
      </c>
      <c r="E51" s="177">
        <v>2930874.08</v>
      </c>
    </row>
    <row r="52" spans="1:5" s="178" customFormat="1" outlineLevel="7" x14ac:dyDescent="0.25">
      <c r="A52" s="175" t="s">
        <v>277</v>
      </c>
      <c r="B52" s="176" t="s">
        <v>836</v>
      </c>
      <c r="C52" s="176" t="s">
        <v>107</v>
      </c>
      <c r="D52" s="176" t="s">
        <v>70</v>
      </c>
      <c r="E52" s="177">
        <v>2930874.08</v>
      </c>
    </row>
    <row r="53" spans="1:5" s="178" customFormat="1" outlineLevel="3" x14ac:dyDescent="0.25">
      <c r="A53" s="175" t="s">
        <v>278</v>
      </c>
      <c r="B53" s="176" t="s">
        <v>836</v>
      </c>
      <c r="C53" s="176" t="s">
        <v>107</v>
      </c>
      <c r="D53" s="176" t="s">
        <v>25</v>
      </c>
      <c r="E53" s="177">
        <v>2930874.08</v>
      </c>
    </row>
    <row r="54" spans="1:5" s="178" customFormat="1" outlineLevel="4" x14ac:dyDescent="0.25">
      <c r="A54" s="175" t="s">
        <v>288</v>
      </c>
      <c r="B54" s="176" t="s">
        <v>836</v>
      </c>
      <c r="C54" s="176" t="s">
        <v>127</v>
      </c>
      <c r="D54" s="176" t="s">
        <v>96</v>
      </c>
      <c r="E54" s="177">
        <v>44410.92</v>
      </c>
    </row>
    <row r="55" spans="1:5" s="178" customFormat="1" outlineLevel="5" x14ac:dyDescent="0.25">
      <c r="A55" s="175" t="s">
        <v>637</v>
      </c>
      <c r="B55" s="176" t="s">
        <v>836</v>
      </c>
      <c r="C55" s="176" t="s">
        <v>605</v>
      </c>
      <c r="D55" s="176" t="s">
        <v>96</v>
      </c>
      <c r="E55" s="177">
        <v>44410.92</v>
      </c>
    </row>
    <row r="56" spans="1:5" s="178" customFormat="1" outlineLevel="6" x14ac:dyDescent="0.25">
      <c r="A56" s="175" t="s">
        <v>277</v>
      </c>
      <c r="B56" s="176" t="s">
        <v>836</v>
      </c>
      <c r="C56" s="176" t="s">
        <v>605</v>
      </c>
      <c r="D56" s="176" t="s">
        <v>70</v>
      </c>
      <c r="E56" s="177">
        <v>44410.92</v>
      </c>
    </row>
    <row r="57" spans="1:5" s="178" customFormat="1" outlineLevel="7" x14ac:dyDescent="0.25">
      <c r="A57" s="175" t="s">
        <v>278</v>
      </c>
      <c r="B57" s="176" t="s">
        <v>836</v>
      </c>
      <c r="C57" s="176" t="s">
        <v>605</v>
      </c>
      <c r="D57" s="176" t="s">
        <v>25</v>
      </c>
      <c r="E57" s="177">
        <v>44410.92</v>
      </c>
    </row>
    <row r="58" spans="1:5" s="178" customFormat="1" outlineLevel="3" x14ac:dyDescent="0.25">
      <c r="A58" s="175" t="s">
        <v>358</v>
      </c>
      <c r="B58" s="176" t="s">
        <v>371</v>
      </c>
      <c r="C58" s="176" t="s">
        <v>123</v>
      </c>
      <c r="D58" s="176" t="s">
        <v>96</v>
      </c>
      <c r="E58" s="177">
        <v>711081.83</v>
      </c>
    </row>
    <row r="59" spans="1:5" s="178" customFormat="1" ht="31.5" outlineLevel="4" x14ac:dyDescent="0.25">
      <c r="A59" s="175" t="s">
        <v>279</v>
      </c>
      <c r="B59" s="176" t="s">
        <v>371</v>
      </c>
      <c r="C59" s="176" t="s">
        <v>106</v>
      </c>
      <c r="D59" s="176" t="s">
        <v>96</v>
      </c>
      <c r="E59" s="177">
        <v>609847.16</v>
      </c>
    </row>
    <row r="60" spans="1:5" s="178" customFormat="1" ht="31.5" outlineLevel="5" x14ac:dyDescent="0.25">
      <c r="A60" s="175" t="s">
        <v>280</v>
      </c>
      <c r="B60" s="176" t="s">
        <v>371</v>
      </c>
      <c r="C60" s="176" t="s">
        <v>107</v>
      </c>
      <c r="D60" s="176" t="s">
        <v>96</v>
      </c>
      <c r="E60" s="177">
        <v>609847.16</v>
      </c>
    </row>
    <row r="61" spans="1:5" s="178" customFormat="1" outlineLevel="6" x14ac:dyDescent="0.25">
      <c r="A61" s="175" t="s">
        <v>277</v>
      </c>
      <c r="B61" s="176" t="s">
        <v>371</v>
      </c>
      <c r="C61" s="176" t="s">
        <v>107</v>
      </c>
      <c r="D61" s="176" t="s">
        <v>70</v>
      </c>
      <c r="E61" s="177">
        <v>609847.16</v>
      </c>
    </row>
    <row r="62" spans="1:5" s="178" customFormat="1" outlineLevel="7" x14ac:dyDescent="0.25">
      <c r="A62" s="175" t="s">
        <v>278</v>
      </c>
      <c r="B62" s="176" t="s">
        <v>371</v>
      </c>
      <c r="C62" s="176" t="s">
        <v>107</v>
      </c>
      <c r="D62" s="176" t="s">
        <v>25</v>
      </c>
      <c r="E62" s="177">
        <v>609847.16</v>
      </c>
    </row>
    <row r="63" spans="1:5" s="178" customFormat="1" outlineLevel="2" x14ac:dyDescent="0.25">
      <c r="A63" s="175" t="s">
        <v>288</v>
      </c>
      <c r="B63" s="176" t="s">
        <v>371</v>
      </c>
      <c r="C63" s="176" t="s">
        <v>127</v>
      </c>
      <c r="D63" s="176" t="s">
        <v>96</v>
      </c>
      <c r="E63" s="177">
        <v>101234.67</v>
      </c>
    </row>
    <row r="64" spans="1:5" s="178" customFormat="1" outlineLevel="3" x14ac:dyDescent="0.25">
      <c r="A64" s="175" t="s">
        <v>637</v>
      </c>
      <c r="B64" s="176" t="s">
        <v>371</v>
      </c>
      <c r="C64" s="176" t="s">
        <v>605</v>
      </c>
      <c r="D64" s="176" t="s">
        <v>96</v>
      </c>
      <c r="E64" s="177">
        <v>101234.67</v>
      </c>
    </row>
    <row r="65" spans="1:5" s="178" customFormat="1" outlineLevel="4" x14ac:dyDescent="0.25">
      <c r="A65" s="175" t="s">
        <v>277</v>
      </c>
      <c r="B65" s="176" t="s">
        <v>371</v>
      </c>
      <c r="C65" s="176" t="s">
        <v>605</v>
      </c>
      <c r="D65" s="176" t="s">
        <v>70</v>
      </c>
      <c r="E65" s="177">
        <v>101234.67</v>
      </c>
    </row>
    <row r="66" spans="1:5" s="178" customFormat="1" outlineLevel="5" x14ac:dyDescent="0.25">
      <c r="A66" s="175" t="s">
        <v>278</v>
      </c>
      <c r="B66" s="176" t="s">
        <v>371</v>
      </c>
      <c r="C66" s="176" t="s">
        <v>605</v>
      </c>
      <c r="D66" s="176" t="s">
        <v>25</v>
      </c>
      <c r="E66" s="177">
        <v>101234.67</v>
      </c>
    </row>
    <row r="67" spans="1:5" s="178" customFormat="1" outlineLevel="6" x14ac:dyDescent="0.25">
      <c r="A67" s="175" t="s">
        <v>516</v>
      </c>
      <c r="B67" s="176" t="s">
        <v>508</v>
      </c>
      <c r="C67" s="176" t="s">
        <v>123</v>
      </c>
      <c r="D67" s="176" t="s">
        <v>96</v>
      </c>
      <c r="E67" s="177">
        <v>556421.17000000004</v>
      </c>
    </row>
    <row r="68" spans="1:5" s="178" customFormat="1" ht="63" outlineLevel="7" x14ac:dyDescent="0.25">
      <c r="A68" s="175" t="s">
        <v>275</v>
      </c>
      <c r="B68" s="176" t="s">
        <v>508</v>
      </c>
      <c r="C68" s="176" t="s">
        <v>10</v>
      </c>
      <c r="D68" s="176" t="s">
        <v>96</v>
      </c>
      <c r="E68" s="177">
        <v>6718.17</v>
      </c>
    </row>
    <row r="69" spans="1:5" s="178" customFormat="1" outlineLevel="4" x14ac:dyDescent="0.25">
      <c r="A69" s="175" t="s">
        <v>435</v>
      </c>
      <c r="B69" s="176" t="s">
        <v>508</v>
      </c>
      <c r="C69" s="176" t="s">
        <v>394</v>
      </c>
      <c r="D69" s="176" t="s">
        <v>96</v>
      </c>
      <c r="E69" s="177">
        <v>6718.17</v>
      </c>
    </row>
    <row r="70" spans="1:5" s="178" customFormat="1" outlineLevel="5" x14ac:dyDescent="0.25">
      <c r="A70" s="175" t="s">
        <v>277</v>
      </c>
      <c r="B70" s="176" t="s">
        <v>508</v>
      </c>
      <c r="C70" s="176" t="s">
        <v>394</v>
      </c>
      <c r="D70" s="176" t="s">
        <v>70</v>
      </c>
      <c r="E70" s="177">
        <v>6718.17</v>
      </c>
    </row>
    <row r="71" spans="1:5" s="178" customFormat="1" outlineLevel="6" x14ac:dyDescent="0.25">
      <c r="A71" s="175" t="s">
        <v>278</v>
      </c>
      <c r="B71" s="176" t="s">
        <v>508</v>
      </c>
      <c r="C71" s="176" t="s">
        <v>394</v>
      </c>
      <c r="D71" s="176" t="s">
        <v>25</v>
      </c>
      <c r="E71" s="177">
        <v>6718.17</v>
      </c>
    </row>
    <row r="72" spans="1:5" s="178" customFormat="1" ht="31.5" outlineLevel="7" x14ac:dyDescent="0.25">
      <c r="A72" s="175" t="s">
        <v>279</v>
      </c>
      <c r="B72" s="176" t="s">
        <v>508</v>
      </c>
      <c r="C72" s="176" t="s">
        <v>106</v>
      </c>
      <c r="D72" s="176" t="s">
        <v>96</v>
      </c>
      <c r="E72" s="177">
        <v>179514</v>
      </c>
    </row>
    <row r="73" spans="1:5" s="178" customFormat="1" ht="31.5" outlineLevel="3" x14ac:dyDescent="0.25">
      <c r="A73" s="175" t="s">
        <v>280</v>
      </c>
      <c r="B73" s="176" t="s">
        <v>508</v>
      </c>
      <c r="C73" s="176" t="s">
        <v>107</v>
      </c>
      <c r="D73" s="176" t="s">
        <v>96</v>
      </c>
      <c r="E73" s="177">
        <v>179514</v>
      </c>
    </row>
    <row r="74" spans="1:5" s="178" customFormat="1" outlineLevel="4" x14ac:dyDescent="0.25">
      <c r="A74" s="175" t="s">
        <v>277</v>
      </c>
      <c r="B74" s="176" t="s">
        <v>508</v>
      </c>
      <c r="C74" s="176" t="s">
        <v>107</v>
      </c>
      <c r="D74" s="176" t="s">
        <v>70</v>
      </c>
      <c r="E74" s="177">
        <v>179514</v>
      </c>
    </row>
    <row r="75" spans="1:5" s="178" customFormat="1" outlineLevel="5" x14ac:dyDescent="0.25">
      <c r="A75" s="175" t="s">
        <v>278</v>
      </c>
      <c r="B75" s="176" t="s">
        <v>508</v>
      </c>
      <c r="C75" s="176" t="s">
        <v>107</v>
      </c>
      <c r="D75" s="176" t="s">
        <v>25</v>
      </c>
      <c r="E75" s="177">
        <v>179514</v>
      </c>
    </row>
    <row r="76" spans="1:5" s="178" customFormat="1" outlineLevel="6" x14ac:dyDescent="0.25">
      <c r="A76" s="175" t="s">
        <v>288</v>
      </c>
      <c r="B76" s="176" t="s">
        <v>508</v>
      </c>
      <c r="C76" s="176" t="s">
        <v>127</v>
      </c>
      <c r="D76" s="176" t="s">
        <v>96</v>
      </c>
      <c r="E76" s="177">
        <v>370189</v>
      </c>
    </row>
    <row r="77" spans="1:5" s="178" customFormat="1" outlineLevel="7" x14ac:dyDescent="0.25">
      <c r="A77" s="175" t="s">
        <v>289</v>
      </c>
      <c r="B77" s="176" t="s">
        <v>508</v>
      </c>
      <c r="C77" s="176" t="s">
        <v>108</v>
      </c>
      <c r="D77" s="176" t="s">
        <v>96</v>
      </c>
      <c r="E77" s="177">
        <v>370189</v>
      </c>
    </row>
    <row r="78" spans="1:5" s="178" customFormat="1" outlineLevel="4" x14ac:dyDescent="0.25">
      <c r="A78" s="175" t="s">
        <v>277</v>
      </c>
      <c r="B78" s="176" t="s">
        <v>508</v>
      </c>
      <c r="C78" s="176" t="s">
        <v>108</v>
      </c>
      <c r="D78" s="176" t="s">
        <v>70</v>
      </c>
      <c r="E78" s="177">
        <v>370189</v>
      </c>
    </row>
    <row r="79" spans="1:5" s="178" customFormat="1" outlineLevel="5" x14ac:dyDescent="0.25">
      <c r="A79" s="175" t="s">
        <v>278</v>
      </c>
      <c r="B79" s="176" t="s">
        <v>508</v>
      </c>
      <c r="C79" s="176" t="s">
        <v>108</v>
      </c>
      <c r="D79" s="176" t="s">
        <v>25</v>
      </c>
      <c r="E79" s="177">
        <v>370189</v>
      </c>
    </row>
    <row r="80" spans="1:5" s="178" customFormat="1" outlineLevel="6" x14ac:dyDescent="0.25">
      <c r="A80" s="175" t="s">
        <v>736</v>
      </c>
      <c r="B80" s="176" t="s">
        <v>735</v>
      </c>
      <c r="C80" s="176" t="s">
        <v>123</v>
      </c>
      <c r="D80" s="176" t="s">
        <v>96</v>
      </c>
      <c r="E80" s="177">
        <v>733679.96</v>
      </c>
    </row>
    <row r="81" spans="1:5" s="178" customFormat="1" ht="31.5" outlineLevel="7" x14ac:dyDescent="0.25">
      <c r="A81" s="175" t="s">
        <v>279</v>
      </c>
      <c r="B81" s="176" t="s">
        <v>735</v>
      </c>
      <c r="C81" s="176" t="s">
        <v>106</v>
      </c>
      <c r="D81" s="176" t="s">
        <v>96</v>
      </c>
      <c r="E81" s="177">
        <v>568845.79</v>
      </c>
    </row>
    <row r="82" spans="1:5" s="178" customFormat="1" ht="31.5" outlineLevel="2" x14ac:dyDescent="0.25">
      <c r="A82" s="175" t="s">
        <v>280</v>
      </c>
      <c r="B82" s="176" t="s">
        <v>735</v>
      </c>
      <c r="C82" s="176" t="s">
        <v>107</v>
      </c>
      <c r="D82" s="176" t="s">
        <v>96</v>
      </c>
      <c r="E82" s="177">
        <v>568845.79</v>
      </c>
    </row>
    <row r="83" spans="1:5" s="178" customFormat="1" outlineLevel="3" x14ac:dyDescent="0.25">
      <c r="A83" s="175" t="s">
        <v>277</v>
      </c>
      <c r="B83" s="176" t="s">
        <v>735</v>
      </c>
      <c r="C83" s="176" t="s">
        <v>107</v>
      </c>
      <c r="D83" s="176" t="s">
        <v>70</v>
      </c>
      <c r="E83" s="177">
        <v>568845.79</v>
      </c>
    </row>
    <row r="84" spans="1:5" s="178" customFormat="1" outlineLevel="4" x14ac:dyDescent="0.25">
      <c r="A84" s="175" t="s">
        <v>278</v>
      </c>
      <c r="B84" s="176" t="s">
        <v>735</v>
      </c>
      <c r="C84" s="176" t="s">
        <v>107</v>
      </c>
      <c r="D84" s="176" t="s">
        <v>25</v>
      </c>
      <c r="E84" s="177">
        <v>568845.79</v>
      </c>
    </row>
    <row r="85" spans="1:5" s="178" customFormat="1" outlineLevel="5" x14ac:dyDescent="0.25">
      <c r="A85" s="175" t="s">
        <v>288</v>
      </c>
      <c r="B85" s="176" t="s">
        <v>735</v>
      </c>
      <c r="C85" s="176" t="s">
        <v>127</v>
      </c>
      <c r="D85" s="176" t="s">
        <v>96</v>
      </c>
      <c r="E85" s="177">
        <v>164834.17000000001</v>
      </c>
    </row>
    <row r="86" spans="1:5" s="178" customFormat="1" outlineLevel="6" x14ac:dyDescent="0.25">
      <c r="A86" s="175" t="s">
        <v>637</v>
      </c>
      <c r="B86" s="176" t="s">
        <v>735</v>
      </c>
      <c r="C86" s="176" t="s">
        <v>605</v>
      </c>
      <c r="D86" s="176" t="s">
        <v>96</v>
      </c>
      <c r="E86" s="177">
        <v>139834.17000000001</v>
      </c>
    </row>
    <row r="87" spans="1:5" s="178" customFormat="1" outlineLevel="7" x14ac:dyDescent="0.25">
      <c r="A87" s="175" t="s">
        <v>277</v>
      </c>
      <c r="B87" s="176" t="s">
        <v>735</v>
      </c>
      <c r="C87" s="176" t="s">
        <v>605</v>
      </c>
      <c r="D87" s="176" t="s">
        <v>70</v>
      </c>
      <c r="E87" s="177">
        <v>139834.17000000001</v>
      </c>
    </row>
    <row r="88" spans="1:5" s="178" customFormat="1" outlineLevel="4" x14ac:dyDescent="0.25">
      <c r="A88" s="175" t="s">
        <v>278</v>
      </c>
      <c r="B88" s="176" t="s">
        <v>735</v>
      </c>
      <c r="C88" s="176" t="s">
        <v>605</v>
      </c>
      <c r="D88" s="176" t="s">
        <v>25</v>
      </c>
      <c r="E88" s="177">
        <v>139834.17000000001</v>
      </c>
    </row>
    <row r="89" spans="1:5" s="178" customFormat="1" outlineLevel="5" x14ac:dyDescent="0.25">
      <c r="A89" s="175" t="s">
        <v>289</v>
      </c>
      <c r="B89" s="176" t="s">
        <v>735</v>
      </c>
      <c r="C89" s="176" t="s">
        <v>108</v>
      </c>
      <c r="D89" s="176" t="s">
        <v>96</v>
      </c>
      <c r="E89" s="177">
        <v>25000</v>
      </c>
    </row>
    <row r="90" spans="1:5" s="178" customFormat="1" outlineLevel="6" x14ac:dyDescent="0.25">
      <c r="A90" s="175" t="s">
        <v>277</v>
      </c>
      <c r="B90" s="176" t="s">
        <v>735</v>
      </c>
      <c r="C90" s="176" t="s">
        <v>108</v>
      </c>
      <c r="D90" s="176" t="s">
        <v>70</v>
      </c>
      <c r="E90" s="177">
        <v>25000</v>
      </c>
    </row>
    <row r="91" spans="1:5" s="178" customFormat="1" outlineLevel="7" x14ac:dyDescent="0.25">
      <c r="A91" s="175" t="s">
        <v>278</v>
      </c>
      <c r="B91" s="176" t="s">
        <v>735</v>
      </c>
      <c r="C91" s="176" t="s">
        <v>108</v>
      </c>
      <c r="D91" s="176" t="s">
        <v>25</v>
      </c>
      <c r="E91" s="177">
        <v>25000</v>
      </c>
    </row>
    <row r="92" spans="1:5" s="178" customFormat="1" ht="31.5" outlineLevel="4" x14ac:dyDescent="0.25">
      <c r="A92" s="175" t="s">
        <v>517</v>
      </c>
      <c r="B92" s="176" t="s">
        <v>510</v>
      </c>
      <c r="C92" s="176" t="s">
        <v>123</v>
      </c>
      <c r="D92" s="176" t="s">
        <v>96</v>
      </c>
      <c r="E92" s="177">
        <v>8873775.2699999996</v>
      </c>
    </row>
    <row r="93" spans="1:5" s="178" customFormat="1" ht="31.5" outlineLevel="5" x14ac:dyDescent="0.25">
      <c r="A93" s="175" t="s">
        <v>518</v>
      </c>
      <c r="B93" s="176" t="s">
        <v>512</v>
      </c>
      <c r="C93" s="176" t="s">
        <v>123</v>
      </c>
      <c r="D93" s="176" t="s">
        <v>96</v>
      </c>
      <c r="E93" s="177">
        <v>8873775.2699999996</v>
      </c>
    </row>
    <row r="94" spans="1:5" s="178" customFormat="1" ht="63" outlineLevel="6" x14ac:dyDescent="0.25">
      <c r="A94" s="175" t="s">
        <v>275</v>
      </c>
      <c r="B94" s="176" t="s">
        <v>512</v>
      </c>
      <c r="C94" s="176" t="s">
        <v>10</v>
      </c>
      <c r="D94" s="176" t="s">
        <v>96</v>
      </c>
      <c r="E94" s="177">
        <v>5860887.9699999997</v>
      </c>
    </row>
    <row r="95" spans="1:5" s="178" customFormat="1" outlineLevel="7" x14ac:dyDescent="0.25">
      <c r="A95" s="175" t="s">
        <v>435</v>
      </c>
      <c r="B95" s="176" t="s">
        <v>512</v>
      </c>
      <c r="C95" s="176" t="s">
        <v>394</v>
      </c>
      <c r="D95" s="176" t="s">
        <v>96</v>
      </c>
      <c r="E95" s="177">
        <v>5860887.9699999997</v>
      </c>
    </row>
    <row r="96" spans="1:5" s="178" customFormat="1" outlineLevel="4" x14ac:dyDescent="0.25">
      <c r="A96" s="175" t="s">
        <v>277</v>
      </c>
      <c r="B96" s="176" t="s">
        <v>512</v>
      </c>
      <c r="C96" s="176" t="s">
        <v>394</v>
      </c>
      <c r="D96" s="176" t="s">
        <v>70</v>
      </c>
      <c r="E96" s="177">
        <v>5860887.9699999997</v>
      </c>
    </row>
    <row r="97" spans="1:5" s="178" customFormat="1" outlineLevel="5" x14ac:dyDescent="0.25">
      <c r="A97" s="175" t="s">
        <v>278</v>
      </c>
      <c r="B97" s="176" t="s">
        <v>512</v>
      </c>
      <c r="C97" s="176" t="s">
        <v>394</v>
      </c>
      <c r="D97" s="176" t="s">
        <v>25</v>
      </c>
      <c r="E97" s="177">
        <v>5860887.9699999997</v>
      </c>
    </row>
    <row r="98" spans="1:5" s="178" customFormat="1" ht="31.5" outlineLevel="6" x14ac:dyDescent="0.25">
      <c r="A98" s="175" t="s">
        <v>279</v>
      </c>
      <c r="B98" s="176" t="s">
        <v>512</v>
      </c>
      <c r="C98" s="176" t="s">
        <v>106</v>
      </c>
      <c r="D98" s="176" t="s">
        <v>96</v>
      </c>
      <c r="E98" s="177">
        <v>1928221.66</v>
      </c>
    </row>
    <row r="99" spans="1:5" s="178" customFormat="1" ht="31.5" outlineLevel="7" x14ac:dyDescent="0.25">
      <c r="A99" s="175" t="s">
        <v>280</v>
      </c>
      <c r="B99" s="176" t="s">
        <v>512</v>
      </c>
      <c r="C99" s="176" t="s">
        <v>107</v>
      </c>
      <c r="D99" s="176" t="s">
        <v>96</v>
      </c>
      <c r="E99" s="177">
        <v>1928221.66</v>
      </c>
    </row>
    <row r="100" spans="1:5" s="178" customFormat="1" x14ac:dyDescent="0.25">
      <c r="A100" s="175" t="s">
        <v>277</v>
      </c>
      <c r="B100" s="176" t="s">
        <v>512</v>
      </c>
      <c r="C100" s="176" t="s">
        <v>107</v>
      </c>
      <c r="D100" s="176" t="s">
        <v>70</v>
      </c>
      <c r="E100" s="177">
        <v>1928221.66</v>
      </c>
    </row>
    <row r="101" spans="1:5" s="178" customFormat="1" outlineLevel="2" x14ac:dyDescent="0.25">
      <c r="A101" s="175" t="s">
        <v>278</v>
      </c>
      <c r="B101" s="176" t="s">
        <v>512</v>
      </c>
      <c r="C101" s="176" t="s">
        <v>107</v>
      </c>
      <c r="D101" s="176" t="s">
        <v>25</v>
      </c>
      <c r="E101" s="177">
        <v>1928221.66</v>
      </c>
    </row>
    <row r="102" spans="1:5" s="178" customFormat="1" outlineLevel="3" x14ac:dyDescent="0.25">
      <c r="A102" s="175" t="s">
        <v>311</v>
      </c>
      <c r="B102" s="176" t="s">
        <v>512</v>
      </c>
      <c r="C102" s="176" t="s">
        <v>81</v>
      </c>
      <c r="D102" s="176" t="s">
        <v>96</v>
      </c>
      <c r="E102" s="177">
        <v>333198.38</v>
      </c>
    </row>
    <row r="103" spans="1:5" s="178" customFormat="1" ht="31.5" outlineLevel="4" x14ac:dyDescent="0.25">
      <c r="A103" s="175" t="s">
        <v>312</v>
      </c>
      <c r="B103" s="176" t="s">
        <v>512</v>
      </c>
      <c r="C103" s="176" t="s">
        <v>42</v>
      </c>
      <c r="D103" s="176" t="s">
        <v>96</v>
      </c>
      <c r="E103" s="177">
        <v>333198.38</v>
      </c>
    </row>
    <row r="104" spans="1:5" s="178" customFormat="1" outlineLevel="5" x14ac:dyDescent="0.25">
      <c r="A104" s="175" t="s">
        <v>277</v>
      </c>
      <c r="B104" s="176" t="s">
        <v>512</v>
      </c>
      <c r="C104" s="176" t="s">
        <v>42</v>
      </c>
      <c r="D104" s="176" t="s">
        <v>70</v>
      </c>
      <c r="E104" s="177">
        <v>333198.38</v>
      </c>
    </row>
    <row r="105" spans="1:5" s="178" customFormat="1" outlineLevel="6" x14ac:dyDescent="0.25">
      <c r="A105" s="175" t="s">
        <v>278</v>
      </c>
      <c r="B105" s="176" t="s">
        <v>512</v>
      </c>
      <c r="C105" s="176" t="s">
        <v>42</v>
      </c>
      <c r="D105" s="176" t="s">
        <v>25</v>
      </c>
      <c r="E105" s="177">
        <v>333198.38</v>
      </c>
    </row>
    <row r="106" spans="1:5" s="178" customFormat="1" outlineLevel="7" x14ac:dyDescent="0.25">
      <c r="A106" s="175" t="s">
        <v>288</v>
      </c>
      <c r="B106" s="176" t="s">
        <v>512</v>
      </c>
      <c r="C106" s="176" t="s">
        <v>127</v>
      </c>
      <c r="D106" s="176" t="s">
        <v>96</v>
      </c>
      <c r="E106" s="177">
        <v>751467.26</v>
      </c>
    </row>
    <row r="107" spans="1:5" s="178" customFormat="1" outlineLevel="3" x14ac:dyDescent="0.25">
      <c r="A107" s="175" t="s">
        <v>637</v>
      </c>
      <c r="B107" s="176" t="s">
        <v>512</v>
      </c>
      <c r="C107" s="176" t="s">
        <v>605</v>
      </c>
      <c r="D107" s="176" t="s">
        <v>96</v>
      </c>
      <c r="E107" s="177">
        <v>22824.53</v>
      </c>
    </row>
    <row r="108" spans="1:5" s="178" customFormat="1" outlineLevel="4" x14ac:dyDescent="0.25">
      <c r="A108" s="175" t="s">
        <v>277</v>
      </c>
      <c r="B108" s="176" t="s">
        <v>512</v>
      </c>
      <c r="C108" s="176" t="s">
        <v>605</v>
      </c>
      <c r="D108" s="176" t="s">
        <v>70</v>
      </c>
      <c r="E108" s="177">
        <v>22824.53</v>
      </c>
    </row>
    <row r="109" spans="1:5" s="178" customFormat="1" outlineLevel="5" x14ac:dyDescent="0.25">
      <c r="A109" s="175" t="s">
        <v>278</v>
      </c>
      <c r="B109" s="176" t="s">
        <v>512</v>
      </c>
      <c r="C109" s="176" t="s">
        <v>605</v>
      </c>
      <c r="D109" s="176" t="s">
        <v>25</v>
      </c>
      <c r="E109" s="177">
        <v>22824.53</v>
      </c>
    </row>
    <row r="110" spans="1:5" s="178" customFormat="1" outlineLevel="6" x14ac:dyDescent="0.25">
      <c r="A110" s="175" t="s">
        <v>289</v>
      </c>
      <c r="B110" s="176" t="s">
        <v>512</v>
      </c>
      <c r="C110" s="176" t="s">
        <v>108</v>
      </c>
      <c r="D110" s="176" t="s">
        <v>96</v>
      </c>
      <c r="E110" s="177">
        <v>728642.73</v>
      </c>
    </row>
    <row r="111" spans="1:5" s="178" customFormat="1" outlineLevel="7" x14ac:dyDescent="0.25">
      <c r="A111" s="175" t="s">
        <v>277</v>
      </c>
      <c r="B111" s="176" t="s">
        <v>512</v>
      </c>
      <c r="C111" s="176" t="s">
        <v>108</v>
      </c>
      <c r="D111" s="176" t="s">
        <v>70</v>
      </c>
      <c r="E111" s="177">
        <v>728642.73</v>
      </c>
    </row>
    <row r="112" spans="1:5" s="178" customFormat="1" outlineLevel="2" x14ac:dyDescent="0.25">
      <c r="A112" s="175" t="s">
        <v>278</v>
      </c>
      <c r="B112" s="176" t="s">
        <v>512</v>
      </c>
      <c r="C112" s="176" t="s">
        <v>108</v>
      </c>
      <c r="D112" s="176" t="s">
        <v>25</v>
      </c>
      <c r="E112" s="177">
        <v>728642.73</v>
      </c>
    </row>
    <row r="113" spans="1:5" s="178" customFormat="1" ht="31.5" outlineLevel="3" x14ac:dyDescent="0.25">
      <c r="A113" s="175" t="s">
        <v>422</v>
      </c>
      <c r="B113" s="176" t="s">
        <v>133</v>
      </c>
      <c r="C113" s="176" t="s">
        <v>123</v>
      </c>
      <c r="D113" s="176" t="s">
        <v>96</v>
      </c>
      <c r="E113" s="177">
        <v>492955</v>
      </c>
    </row>
    <row r="114" spans="1:5" s="178" customFormat="1" ht="47.25" outlineLevel="4" x14ac:dyDescent="0.25">
      <c r="A114" s="175" t="s">
        <v>242</v>
      </c>
      <c r="B114" s="176" t="s">
        <v>216</v>
      </c>
      <c r="C114" s="176" t="s">
        <v>123</v>
      </c>
      <c r="D114" s="176" t="s">
        <v>96</v>
      </c>
      <c r="E114" s="177">
        <v>306050</v>
      </c>
    </row>
    <row r="115" spans="1:5" s="178" customFormat="1" ht="94.5" outlineLevel="5" x14ac:dyDescent="0.25">
      <c r="A115" s="175" t="s">
        <v>423</v>
      </c>
      <c r="B115" s="176" t="s">
        <v>374</v>
      </c>
      <c r="C115" s="176" t="s">
        <v>123</v>
      </c>
      <c r="D115" s="176" t="s">
        <v>96</v>
      </c>
      <c r="E115" s="177">
        <v>17550</v>
      </c>
    </row>
    <row r="116" spans="1:5" s="178" customFormat="1" ht="31.5" outlineLevel="6" x14ac:dyDescent="0.25">
      <c r="A116" s="175" t="s">
        <v>279</v>
      </c>
      <c r="B116" s="176" t="s">
        <v>374</v>
      </c>
      <c r="C116" s="176" t="s">
        <v>106</v>
      </c>
      <c r="D116" s="176" t="s">
        <v>96</v>
      </c>
      <c r="E116" s="177">
        <v>17550</v>
      </c>
    </row>
    <row r="117" spans="1:5" s="178" customFormat="1" ht="31.5" outlineLevel="7" x14ac:dyDescent="0.25">
      <c r="A117" s="175" t="s">
        <v>280</v>
      </c>
      <c r="B117" s="176" t="s">
        <v>374</v>
      </c>
      <c r="C117" s="176" t="s">
        <v>107</v>
      </c>
      <c r="D117" s="176" t="s">
        <v>96</v>
      </c>
      <c r="E117" s="177">
        <v>17550</v>
      </c>
    </row>
    <row r="118" spans="1:5" s="178" customFormat="1" outlineLevel="3" x14ac:dyDescent="0.25">
      <c r="A118" s="175" t="s">
        <v>277</v>
      </c>
      <c r="B118" s="176" t="s">
        <v>374</v>
      </c>
      <c r="C118" s="176" t="s">
        <v>107</v>
      </c>
      <c r="D118" s="176" t="s">
        <v>70</v>
      </c>
      <c r="E118" s="177">
        <v>17550</v>
      </c>
    </row>
    <row r="119" spans="1:5" s="178" customFormat="1" outlineLevel="4" x14ac:dyDescent="0.25">
      <c r="A119" s="175" t="s">
        <v>278</v>
      </c>
      <c r="B119" s="176" t="s">
        <v>374</v>
      </c>
      <c r="C119" s="176" t="s">
        <v>107</v>
      </c>
      <c r="D119" s="176" t="s">
        <v>25</v>
      </c>
      <c r="E119" s="177">
        <v>17550</v>
      </c>
    </row>
    <row r="120" spans="1:5" s="178" customFormat="1" ht="78.75" outlineLevel="5" x14ac:dyDescent="0.25">
      <c r="A120" s="175" t="s">
        <v>424</v>
      </c>
      <c r="B120" s="176" t="s">
        <v>376</v>
      </c>
      <c r="C120" s="176" t="s">
        <v>123</v>
      </c>
      <c r="D120" s="176" t="s">
        <v>96</v>
      </c>
      <c r="E120" s="177">
        <v>148500</v>
      </c>
    </row>
    <row r="121" spans="1:5" s="178" customFormat="1" ht="31.5" outlineLevel="6" x14ac:dyDescent="0.25">
      <c r="A121" s="175" t="s">
        <v>279</v>
      </c>
      <c r="B121" s="176" t="s">
        <v>376</v>
      </c>
      <c r="C121" s="176" t="s">
        <v>106</v>
      </c>
      <c r="D121" s="176" t="s">
        <v>96</v>
      </c>
      <c r="E121" s="177">
        <v>148500</v>
      </c>
    </row>
    <row r="122" spans="1:5" s="178" customFormat="1" ht="31.5" outlineLevel="7" x14ac:dyDescent="0.25">
      <c r="A122" s="175" t="s">
        <v>280</v>
      </c>
      <c r="B122" s="176" t="s">
        <v>376</v>
      </c>
      <c r="C122" s="176" t="s">
        <v>107</v>
      </c>
      <c r="D122" s="176" t="s">
        <v>96</v>
      </c>
      <c r="E122" s="177">
        <v>148500</v>
      </c>
    </row>
    <row r="123" spans="1:5" s="178" customFormat="1" outlineLevel="3" x14ac:dyDescent="0.25">
      <c r="A123" s="175" t="s">
        <v>277</v>
      </c>
      <c r="B123" s="176" t="s">
        <v>376</v>
      </c>
      <c r="C123" s="176" t="s">
        <v>107</v>
      </c>
      <c r="D123" s="176" t="s">
        <v>70</v>
      </c>
      <c r="E123" s="177">
        <v>148500</v>
      </c>
    </row>
    <row r="124" spans="1:5" s="178" customFormat="1" outlineLevel="4" x14ac:dyDescent="0.25">
      <c r="A124" s="175" t="s">
        <v>278</v>
      </c>
      <c r="B124" s="176" t="s">
        <v>376</v>
      </c>
      <c r="C124" s="176" t="s">
        <v>107</v>
      </c>
      <c r="D124" s="176" t="s">
        <v>25</v>
      </c>
      <c r="E124" s="177">
        <v>148500</v>
      </c>
    </row>
    <row r="125" spans="1:5" s="178" customFormat="1" ht="63" outlineLevel="5" x14ac:dyDescent="0.25">
      <c r="A125" s="175" t="s">
        <v>638</v>
      </c>
      <c r="B125" s="176" t="s">
        <v>607</v>
      </c>
      <c r="C125" s="176" t="s">
        <v>123</v>
      </c>
      <c r="D125" s="176" t="s">
        <v>96</v>
      </c>
      <c r="E125" s="177">
        <v>60000</v>
      </c>
    </row>
    <row r="126" spans="1:5" s="178" customFormat="1" ht="31.5" outlineLevel="6" x14ac:dyDescent="0.25">
      <c r="A126" s="175" t="s">
        <v>279</v>
      </c>
      <c r="B126" s="176" t="s">
        <v>607</v>
      </c>
      <c r="C126" s="176" t="s">
        <v>106</v>
      </c>
      <c r="D126" s="176" t="s">
        <v>96</v>
      </c>
      <c r="E126" s="177">
        <v>60000</v>
      </c>
    </row>
    <row r="127" spans="1:5" s="178" customFormat="1" ht="31.5" outlineLevel="7" x14ac:dyDescent="0.25">
      <c r="A127" s="175" t="s">
        <v>280</v>
      </c>
      <c r="B127" s="176" t="s">
        <v>607</v>
      </c>
      <c r="C127" s="176" t="s">
        <v>107</v>
      </c>
      <c r="D127" s="176" t="s">
        <v>96</v>
      </c>
      <c r="E127" s="177">
        <v>60000</v>
      </c>
    </row>
    <row r="128" spans="1:5" s="178" customFormat="1" x14ac:dyDescent="0.25">
      <c r="A128" s="175" t="s">
        <v>277</v>
      </c>
      <c r="B128" s="176" t="s">
        <v>607</v>
      </c>
      <c r="C128" s="176" t="s">
        <v>107</v>
      </c>
      <c r="D128" s="176" t="s">
        <v>70</v>
      </c>
      <c r="E128" s="177">
        <v>60000</v>
      </c>
    </row>
    <row r="129" spans="1:5" s="178" customFormat="1" outlineLevel="1" x14ac:dyDescent="0.25">
      <c r="A129" s="175" t="s">
        <v>278</v>
      </c>
      <c r="B129" s="176" t="s">
        <v>607</v>
      </c>
      <c r="C129" s="176" t="s">
        <v>107</v>
      </c>
      <c r="D129" s="176" t="s">
        <v>25</v>
      </c>
      <c r="E129" s="177">
        <v>60000</v>
      </c>
    </row>
    <row r="130" spans="1:5" s="178" customFormat="1" ht="63" outlineLevel="2" x14ac:dyDescent="0.25">
      <c r="A130" s="175" t="s">
        <v>822</v>
      </c>
      <c r="B130" s="176" t="s">
        <v>817</v>
      </c>
      <c r="C130" s="176" t="s">
        <v>123</v>
      </c>
      <c r="D130" s="176" t="s">
        <v>96</v>
      </c>
      <c r="E130" s="177">
        <v>80000</v>
      </c>
    </row>
    <row r="131" spans="1:5" s="178" customFormat="1" ht="31.5" outlineLevel="3" x14ac:dyDescent="0.25">
      <c r="A131" s="175" t="s">
        <v>279</v>
      </c>
      <c r="B131" s="176" t="s">
        <v>817</v>
      </c>
      <c r="C131" s="176" t="s">
        <v>106</v>
      </c>
      <c r="D131" s="176" t="s">
        <v>96</v>
      </c>
      <c r="E131" s="177">
        <v>80000</v>
      </c>
    </row>
    <row r="132" spans="1:5" s="178" customFormat="1" ht="31.5" outlineLevel="4" x14ac:dyDescent="0.25">
      <c r="A132" s="175" t="s">
        <v>280</v>
      </c>
      <c r="B132" s="176" t="s">
        <v>817</v>
      </c>
      <c r="C132" s="176" t="s">
        <v>107</v>
      </c>
      <c r="D132" s="176" t="s">
        <v>96</v>
      </c>
      <c r="E132" s="177">
        <v>80000</v>
      </c>
    </row>
    <row r="133" spans="1:5" s="178" customFormat="1" outlineLevel="5" x14ac:dyDescent="0.25">
      <c r="A133" s="175" t="s">
        <v>277</v>
      </c>
      <c r="B133" s="176" t="s">
        <v>817</v>
      </c>
      <c r="C133" s="176" t="s">
        <v>107</v>
      </c>
      <c r="D133" s="176" t="s">
        <v>70</v>
      </c>
      <c r="E133" s="177">
        <v>80000</v>
      </c>
    </row>
    <row r="134" spans="1:5" s="178" customFormat="1" outlineLevel="6" x14ac:dyDescent="0.25">
      <c r="A134" s="175" t="s">
        <v>278</v>
      </c>
      <c r="B134" s="176" t="s">
        <v>817</v>
      </c>
      <c r="C134" s="176" t="s">
        <v>107</v>
      </c>
      <c r="D134" s="176" t="s">
        <v>25</v>
      </c>
      <c r="E134" s="177">
        <v>80000</v>
      </c>
    </row>
    <row r="135" spans="1:5" s="178" customFormat="1" ht="47.25" outlineLevel="7" x14ac:dyDescent="0.25">
      <c r="A135" s="175" t="s">
        <v>347</v>
      </c>
      <c r="B135" s="176" t="s">
        <v>217</v>
      </c>
      <c r="C135" s="176" t="s">
        <v>123</v>
      </c>
      <c r="D135" s="176" t="s">
        <v>96</v>
      </c>
      <c r="E135" s="177">
        <v>186905</v>
      </c>
    </row>
    <row r="136" spans="1:5" s="178" customFormat="1" ht="47.25" outlineLevel="2" x14ac:dyDescent="0.25">
      <c r="A136" s="175" t="s">
        <v>556</v>
      </c>
      <c r="B136" s="176" t="s">
        <v>273</v>
      </c>
      <c r="C136" s="176" t="s">
        <v>123</v>
      </c>
      <c r="D136" s="176" t="s">
        <v>96</v>
      </c>
      <c r="E136" s="177">
        <v>4389.95</v>
      </c>
    </row>
    <row r="137" spans="1:5" s="178" customFormat="1" ht="31.5" outlineLevel="3" x14ac:dyDescent="0.25">
      <c r="A137" s="175" t="s">
        <v>279</v>
      </c>
      <c r="B137" s="176" t="s">
        <v>273</v>
      </c>
      <c r="C137" s="176" t="s">
        <v>106</v>
      </c>
      <c r="D137" s="176" t="s">
        <v>96</v>
      </c>
      <c r="E137" s="177">
        <v>4389.95</v>
      </c>
    </row>
    <row r="138" spans="1:5" s="178" customFormat="1" ht="31.5" outlineLevel="4" x14ac:dyDescent="0.25">
      <c r="A138" s="175" t="s">
        <v>280</v>
      </c>
      <c r="B138" s="176" t="s">
        <v>273</v>
      </c>
      <c r="C138" s="176" t="s">
        <v>107</v>
      </c>
      <c r="D138" s="176" t="s">
        <v>96</v>
      </c>
      <c r="E138" s="177">
        <v>4389.95</v>
      </c>
    </row>
    <row r="139" spans="1:5" s="178" customFormat="1" outlineLevel="5" x14ac:dyDescent="0.25">
      <c r="A139" s="175" t="s">
        <v>295</v>
      </c>
      <c r="B139" s="176" t="s">
        <v>273</v>
      </c>
      <c r="C139" s="176" t="s">
        <v>107</v>
      </c>
      <c r="D139" s="176" t="s">
        <v>14</v>
      </c>
      <c r="E139" s="177">
        <v>4389.95</v>
      </c>
    </row>
    <row r="140" spans="1:5" s="178" customFormat="1" outlineLevel="6" x14ac:dyDescent="0.25">
      <c r="A140" s="175" t="s">
        <v>296</v>
      </c>
      <c r="B140" s="176" t="s">
        <v>273</v>
      </c>
      <c r="C140" s="176" t="s">
        <v>107</v>
      </c>
      <c r="D140" s="176" t="s">
        <v>138</v>
      </c>
      <c r="E140" s="177">
        <v>4389.95</v>
      </c>
    </row>
    <row r="141" spans="1:5" s="178" customFormat="1" ht="47.25" outlineLevel="7" x14ac:dyDescent="0.25">
      <c r="A141" s="175" t="s">
        <v>485</v>
      </c>
      <c r="B141" s="176" t="s">
        <v>377</v>
      </c>
      <c r="C141" s="176" t="s">
        <v>123</v>
      </c>
      <c r="D141" s="176" t="s">
        <v>96</v>
      </c>
      <c r="E141" s="177">
        <v>182284</v>
      </c>
    </row>
    <row r="142" spans="1:5" s="178" customFormat="1" ht="31.5" outlineLevel="3" x14ac:dyDescent="0.25">
      <c r="A142" s="175" t="s">
        <v>279</v>
      </c>
      <c r="B142" s="176" t="s">
        <v>377</v>
      </c>
      <c r="C142" s="176" t="s">
        <v>106</v>
      </c>
      <c r="D142" s="176" t="s">
        <v>96</v>
      </c>
      <c r="E142" s="177">
        <v>182284</v>
      </c>
    </row>
    <row r="143" spans="1:5" s="178" customFormat="1" ht="31.5" outlineLevel="4" x14ac:dyDescent="0.25">
      <c r="A143" s="175" t="s">
        <v>280</v>
      </c>
      <c r="B143" s="176" t="s">
        <v>377</v>
      </c>
      <c r="C143" s="176" t="s">
        <v>107</v>
      </c>
      <c r="D143" s="176" t="s">
        <v>96</v>
      </c>
      <c r="E143" s="177">
        <v>182284</v>
      </c>
    </row>
    <row r="144" spans="1:5" s="178" customFormat="1" outlineLevel="5" x14ac:dyDescent="0.25">
      <c r="A144" s="175" t="s">
        <v>277</v>
      </c>
      <c r="B144" s="176" t="s">
        <v>377</v>
      </c>
      <c r="C144" s="176" t="s">
        <v>107</v>
      </c>
      <c r="D144" s="176" t="s">
        <v>70</v>
      </c>
      <c r="E144" s="177">
        <v>182284</v>
      </c>
    </row>
    <row r="145" spans="1:5" s="178" customFormat="1" outlineLevel="6" x14ac:dyDescent="0.25">
      <c r="A145" s="175" t="s">
        <v>278</v>
      </c>
      <c r="B145" s="176" t="s">
        <v>377</v>
      </c>
      <c r="C145" s="176" t="s">
        <v>107</v>
      </c>
      <c r="D145" s="176" t="s">
        <v>25</v>
      </c>
      <c r="E145" s="177">
        <v>182284</v>
      </c>
    </row>
    <row r="146" spans="1:5" s="178" customFormat="1" ht="63" outlineLevel="7" x14ac:dyDescent="0.25">
      <c r="A146" s="175" t="s">
        <v>639</v>
      </c>
      <c r="B146" s="176" t="s">
        <v>274</v>
      </c>
      <c r="C146" s="176" t="s">
        <v>123</v>
      </c>
      <c r="D146" s="176" t="s">
        <v>96</v>
      </c>
      <c r="E146" s="177">
        <v>231.05</v>
      </c>
    </row>
    <row r="147" spans="1:5" s="178" customFormat="1" ht="31.5" outlineLevel="3" x14ac:dyDescent="0.25">
      <c r="A147" s="175" t="s">
        <v>279</v>
      </c>
      <c r="B147" s="176" t="s">
        <v>274</v>
      </c>
      <c r="C147" s="176" t="s">
        <v>106</v>
      </c>
      <c r="D147" s="176" t="s">
        <v>96</v>
      </c>
      <c r="E147" s="177">
        <v>231.05</v>
      </c>
    </row>
    <row r="148" spans="1:5" s="178" customFormat="1" ht="31.5" outlineLevel="4" x14ac:dyDescent="0.25">
      <c r="A148" s="175" t="s">
        <v>280</v>
      </c>
      <c r="B148" s="176" t="s">
        <v>274</v>
      </c>
      <c r="C148" s="176" t="s">
        <v>107</v>
      </c>
      <c r="D148" s="176" t="s">
        <v>96</v>
      </c>
      <c r="E148" s="177">
        <v>231.05</v>
      </c>
    </row>
    <row r="149" spans="1:5" s="178" customFormat="1" outlineLevel="5" x14ac:dyDescent="0.25">
      <c r="A149" s="175" t="s">
        <v>295</v>
      </c>
      <c r="B149" s="176" t="s">
        <v>274</v>
      </c>
      <c r="C149" s="176" t="s">
        <v>107</v>
      </c>
      <c r="D149" s="176" t="s">
        <v>14</v>
      </c>
      <c r="E149" s="177">
        <v>231.05</v>
      </c>
    </row>
    <row r="150" spans="1:5" s="178" customFormat="1" outlineLevel="6" x14ac:dyDescent="0.25">
      <c r="A150" s="175" t="s">
        <v>296</v>
      </c>
      <c r="B150" s="176" t="s">
        <v>274</v>
      </c>
      <c r="C150" s="176" t="s">
        <v>107</v>
      </c>
      <c r="D150" s="176" t="s">
        <v>138</v>
      </c>
      <c r="E150" s="177">
        <v>231.05</v>
      </c>
    </row>
    <row r="151" spans="1:5" s="178" customFormat="1" ht="63" outlineLevel="7" x14ac:dyDescent="0.25">
      <c r="A151" s="175" t="s">
        <v>243</v>
      </c>
      <c r="B151" s="176" t="s">
        <v>134</v>
      </c>
      <c r="C151" s="176" t="s">
        <v>123</v>
      </c>
      <c r="D151" s="176" t="s">
        <v>96</v>
      </c>
      <c r="E151" s="177">
        <v>446954.82</v>
      </c>
    </row>
    <row r="152" spans="1:5" s="178" customFormat="1" ht="47.25" x14ac:dyDescent="0.25">
      <c r="A152" s="175" t="s">
        <v>425</v>
      </c>
      <c r="B152" s="176" t="s">
        <v>219</v>
      </c>
      <c r="C152" s="176" t="s">
        <v>123</v>
      </c>
      <c r="D152" s="176" t="s">
        <v>96</v>
      </c>
      <c r="E152" s="177">
        <v>446954.82</v>
      </c>
    </row>
    <row r="153" spans="1:5" s="178" customFormat="1" ht="31.5" outlineLevel="1" x14ac:dyDescent="0.25">
      <c r="A153" s="175" t="s">
        <v>244</v>
      </c>
      <c r="B153" s="176" t="s">
        <v>221</v>
      </c>
      <c r="C153" s="176" t="s">
        <v>123</v>
      </c>
      <c r="D153" s="176" t="s">
        <v>96</v>
      </c>
      <c r="E153" s="177">
        <v>19776.43</v>
      </c>
    </row>
    <row r="154" spans="1:5" s="178" customFormat="1" ht="47.25" outlineLevel="2" x14ac:dyDescent="0.25">
      <c r="A154" s="175" t="s">
        <v>297</v>
      </c>
      <c r="B154" s="176" t="s">
        <v>269</v>
      </c>
      <c r="C154" s="176" t="s">
        <v>123</v>
      </c>
      <c r="D154" s="176" t="s">
        <v>96</v>
      </c>
      <c r="E154" s="177">
        <v>19776.43</v>
      </c>
    </row>
    <row r="155" spans="1:5" s="178" customFormat="1" outlineLevel="3" x14ac:dyDescent="0.25">
      <c r="A155" s="175" t="s">
        <v>288</v>
      </c>
      <c r="B155" s="176" t="s">
        <v>269</v>
      </c>
      <c r="C155" s="176" t="s">
        <v>127</v>
      </c>
      <c r="D155" s="176" t="s">
        <v>96</v>
      </c>
      <c r="E155" s="177">
        <v>19776.43</v>
      </c>
    </row>
    <row r="156" spans="1:5" s="178" customFormat="1" outlineLevel="4" x14ac:dyDescent="0.25">
      <c r="A156" s="175" t="s">
        <v>289</v>
      </c>
      <c r="B156" s="176" t="s">
        <v>269</v>
      </c>
      <c r="C156" s="176" t="s">
        <v>108</v>
      </c>
      <c r="D156" s="176" t="s">
        <v>96</v>
      </c>
      <c r="E156" s="177">
        <v>19776.43</v>
      </c>
    </row>
    <row r="157" spans="1:5" s="178" customFormat="1" outlineLevel="5" x14ac:dyDescent="0.25">
      <c r="A157" s="175" t="s">
        <v>277</v>
      </c>
      <c r="B157" s="176" t="s">
        <v>269</v>
      </c>
      <c r="C157" s="176" t="s">
        <v>108</v>
      </c>
      <c r="D157" s="176" t="s">
        <v>70</v>
      </c>
      <c r="E157" s="177">
        <v>19776.43</v>
      </c>
    </row>
    <row r="158" spans="1:5" s="178" customFormat="1" outlineLevel="6" x14ac:dyDescent="0.25">
      <c r="A158" s="175" t="s">
        <v>278</v>
      </c>
      <c r="B158" s="176" t="s">
        <v>269</v>
      </c>
      <c r="C158" s="176" t="s">
        <v>108</v>
      </c>
      <c r="D158" s="176" t="s">
        <v>25</v>
      </c>
      <c r="E158" s="177">
        <v>19776.43</v>
      </c>
    </row>
    <row r="159" spans="1:5" s="178" customFormat="1" ht="31.5" outlineLevel="7" x14ac:dyDescent="0.25">
      <c r="A159" s="175" t="s">
        <v>245</v>
      </c>
      <c r="B159" s="176" t="s">
        <v>223</v>
      </c>
      <c r="C159" s="176" t="s">
        <v>123</v>
      </c>
      <c r="D159" s="176" t="s">
        <v>96</v>
      </c>
      <c r="E159" s="177">
        <v>427178.39</v>
      </c>
    </row>
    <row r="160" spans="1:5" s="178" customFormat="1" ht="31.5" outlineLevel="2" x14ac:dyDescent="0.25">
      <c r="A160" s="175" t="s">
        <v>298</v>
      </c>
      <c r="B160" s="176" t="s">
        <v>272</v>
      </c>
      <c r="C160" s="176" t="s">
        <v>123</v>
      </c>
      <c r="D160" s="176" t="s">
        <v>96</v>
      </c>
      <c r="E160" s="177">
        <v>404200</v>
      </c>
    </row>
    <row r="161" spans="1:8" s="178" customFormat="1" ht="63" outlineLevel="3" x14ac:dyDescent="0.25">
      <c r="A161" s="175" t="s">
        <v>275</v>
      </c>
      <c r="B161" s="176" t="s">
        <v>272</v>
      </c>
      <c r="C161" s="176" t="s">
        <v>10</v>
      </c>
      <c r="D161" s="176" t="s">
        <v>96</v>
      </c>
      <c r="E161" s="177">
        <v>404200</v>
      </c>
    </row>
    <row r="162" spans="1:8" s="178" customFormat="1" ht="31.5" outlineLevel="4" x14ac:dyDescent="0.25">
      <c r="A162" s="175" t="s">
        <v>276</v>
      </c>
      <c r="B162" s="176" t="s">
        <v>272</v>
      </c>
      <c r="C162" s="176" t="s">
        <v>11</v>
      </c>
      <c r="D162" s="176" t="s">
        <v>96</v>
      </c>
      <c r="E162" s="177">
        <v>404200</v>
      </c>
    </row>
    <row r="163" spans="1:8" s="178" customFormat="1" outlineLevel="5" x14ac:dyDescent="0.25">
      <c r="A163" s="175" t="s">
        <v>299</v>
      </c>
      <c r="B163" s="176" t="s">
        <v>272</v>
      </c>
      <c r="C163" s="176" t="s">
        <v>11</v>
      </c>
      <c r="D163" s="176" t="s">
        <v>225</v>
      </c>
      <c r="E163" s="177">
        <v>404200</v>
      </c>
      <c r="H163" s="179"/>
    </row>
    <row r="164" spans="1:8" s="178" customFormat="1" outlineLevel="6" x14ac:dyDescent="0.25">
      <c r="A164" s="175" t="s">
        <v>300</v>
      </c>
      <c r="B164" s="176" t="s">
        <v>272</v>
      </c>
      <c r="C164" s="176" t="s">
        <v>11</v>
      </c>
      <c r="D164" s="176" t="s">
        <v>227</v>
      </c>
      <c r="E164" s="177">
        <v>404200</v>
      </c>
    </row>
    <row r="165" spans="1:8" s="178" customFormat="1" ht="110.25" outlineLevel="7" x14ac:dyDescent="0.25">
      <c r="A165" s="175" t="s">
        <v>557</v>
      </c>
      <c r="B165" s="176" t="s">
        <v>270</v>
      </c>
      <c r="C165" s="176" t="s">
        <v>123</v>
      </c>
      <c r="D165" s="176" t="s">
        <v>96</v>
      </c>
      <c r="E165" s="177">
        <v>4000</v>
      </c>
    </row>
    <row r="166" spans="1:8" s="178" customFormat="1" ht="31.5" outlineLevel="6" x14ac:dyDescent="0.25">
      <c r="A166" s="175" t="s">
        <v>279</v>
      </c>
      <c r="B166" s="176" t="s">
        <v>270</v>
      </c>
      <c r="C166" s="176" t="s">
        <v>106</v>
      </c>
      <c r="D166" s="176" t="s">
        <v>96</v>
      </c>
      <c r="E166" s="177">
        <v>4000</v>
      </c>
    </row>
    <row r="167" spans="1:8" s="178" customFormat="1" ht="31.5" outlineLevel="7" x14ac:dyDescent="0.25">
      <c r="A167" s="175" t="s">
        <v>280</v>
      </c>
      <c r="B167" s="176" t="s">
        <v>270</v>
      </c>
      <c r="C167" s="176" t="s">
        <v>107</v>
      </c>
      <c r="D167" s="176" t="s">
        <v>96</v>
      </c>
      <c r="E167" s="177">
        <v>4000</v>
      </c>
    </row>
    <row r="168" spans="1:8" s="178" customFormat="1" outlineLevel="2" x14ac:dyDescent="0.25">
      <c r="A168" s="175" t="s">
        <v>277</v>
      </c>
      <c r="B168" s="176" t="s">
        <v>270</v>
      </c>
      <c r="C168" s="176" t="s">
        <v>107</v>
      </c>
      <c r="D168" s="176" t="s">
        <v>70</v>
      </c>
      <c r="E168" s="177">
        <v>4000</v>
      </c>
    </row>
    <row r="169" spans="1:8" s="178" customFormat="1" outlineLevel="3" x14ac:dyDescent="0.25">
      <c r="A169" s="175" t="s">
        <v>278</v>
      </c>
      <c r="B169" s="176" t="s">
        <v>270</v>
      </c>
      <c r="C169" s="176" t="s">
        <v>107</v>
      </c>
      <c r="D169" s="176" t="s">
        <v>25</v>
      </c>
      <c r="E169" s="177">
        <v>4000</v>
      </c>
    </row>
    <row r="170" spans="1:8" s="178" customFormat="1" ht="47.25" outlineLevel="4" x14ac:dyDescent="0.25">
      <c r="A170" s="175" t="s">
        <v>426</v>
      </c>
      <c r="B170" s="176" t="s">
        <v>500</v>
      </c>
      <c r="C170" s="176" t="s">
        <v>123</v>
      </c>
      <c r="D170" s="176" t="s">
        <v>96</v>
      </c>
      <c r="E170" s="177">
        <v>18978.39</v>
      </c>
    </row>
    <row r="171" spans="1:8" s="178" customFormat="1" ht="63" outlineLevel="5" x14ac:dyDescent="0.25">
      <c r="A171" s="175" t="s">
        <v>275</v>
      </c>
      <c r="B171" s="176" t="s">
        <v>500</v>
      </c>
      <c r="C171" s="176" t="s">
        <v>10</v>
      </c>
      <c r="D171" s="176" t="s">
        <v>96</v>
      </c>
      <c r="E171" s="177">
        <v>18978.39</v>
      </c>
    </row>
    <row r="172" spans="1:8" s="178" customFormat="1" ht="31.5" outlineLevel="6" x14ac:dyDescent="0.25">
      <c r="A172" s="175" t="s">
        <v>276</v>
      </c>
      <c r="B172" s="176" t="s">
        <v>500</v>
      </c>
      <c r="C172" s="176" t="s">
        <v>11</v>
      </c>
      <c r="D172" s="176" t="s">
        <v>96</v>
      </c>
      <c r="E172" s="177">
        <v>18978.39</v>
      </c>
    </row>
    <row r="173" spans="1:8" s="178" customFormat="1" outlineLevel="7" x14ac:dyDescent="0.25">
      <c r="A173" s="175" t="s">
        <v>299</v>
      </c>
      <c r="B173" s="176" t="s">
        <v>500</v>
      </c>
      <c r="C173" s="176" t="s">
        <v>11</v>
      </c>
      <c r="D173" s="176" t="s">
        <v>225</v>
      </c>
      <c r="E173" s="177">
        <v>18978.39</v>
      </c>
    </row>
    <row r="174" spans="1:8" s="178" customFormat="1" x14ac:dyDescent="0.25">
      <c r="A174" s="175" t="s">
        <v>300</v>
      </c>
      <c r="B174" s="176" t="s">
        <v>500</v>
      </c>
      <c r="C174" s="176" t="s">
        <v>11</v>
      </c>
      <c r="D174" s="176" t="s">
        <v>227</v>
      </c>
      <c r="E174" s="177">
        <v>18978.39</v>
      </c>
    </row>
    <row r="175" spans="1:8" s="178" customFormat="1" ht="47.25" outlineLevel="1" x14ac:dyDescent="0.25">
      <c r="A175" s="175" t="s">
        <v>640</v>
      </c>
      <c r="B175" s="176" t="s">
        <v>618</v>
      </c>
      <c r="C175" s="176" t="s">
        <v>123</v>
      </c>
      <c r="D175" s="176" t="s">
        <v>96</v>
      </c>
      <c r="E175" s="177">
        <v>2229306</v>
      </c>
    </row>
    <row r="176" spans="1:8" s="178" customFormat="1" ht="47.25" outlineLevel="2" x14ac:dyDescent="0.25">
      <c r="A176" s="175" t="s">
        <v>641</v>
      </c>
      <c r="B176" s="176" t="s">
        <v>620</v>
      </c>
      <c r="C176" s="176" t="s">
        <v>123</v>
      </c>
      <c r="D176" s="176" t="s">
        <v>96</v>
      </c>
      <c r="E176" s="177">
        <v>2229306</v>
      </c>
    </row>
    <row r="177" spans="1:5" s="178" customFormat="1" ht="31.5" outlineLevel="3" x14ac:dyDescent="0.25">
      <c r="A177" s="175" t="s">
        <v>642</v>
      </c>
      <c r="B177" s="176" t="s">
        <v>622</v>
      </c>
      <c r="C177" s="176" t="s">
        <v>123</v>
      </c>
      <c r="D177" s="176" t="s">
        <v>96</v>
      </c>
      <c r="E177" s="177">
        <v>2229306</v>
      </c>
    </row>
    <row r="178" spans="1:5" s="178" customFormat="1" ht="47.25" outlineLevel="4" x14ac:dyDescent="0.25">
      <c r="A178" s="175" t="s">
        <v>560</v>
      </c>
      <c r="B178" s="176" t="s">
        <v>623</v>
      </c>
      <c r="C178" s="176" t="s">
        <v>123</v>
      </c>
      <c r="D178" s="176" t="s">
        <v>96</v>
      </c>
      <c r="E178" s="177">
        <v>2229306</v>
      </c>
    </row>
    <row r="179" spans="1:5" s="178" customFormat="1" ht="31.5" outlineLevel="5" x14ac:dyDescent="0.25">
      <c r="A179" s="175" t="s">
        <v>279</v>
      </c>
      <c r="B179" s="176" t="s">
        <v>623</v>
      </c>
      <c r="C179" s="176" t="s">
        <v>106</v>
      </c>
      <c r="D179" s="176" t="s">
        <v>96</v>
      </c>
      <c r="E179" s="177">
        <v>2229306</v>
      </c>
    </row>
    <row r="180" spans="1:5" s="178" customFormat="1" ht="31.5" outlineLevel="6" x14ac:dyDescent="0.25">
      <c r="A180" s="175" t="s">
        <v>280</v>
      </c>
      <c r="B180" s="176" t="s">
        <v>623</v>
      </c>
      <c r="C180" s="176" t="s">
        <v>107</v>
      </c>
      <c r="D180" s="176" t="s">
        <v>96</v>
      </c>
      <c r="E180" s="177">
        <v>2229306</v>
      </c>
    </row>
    <row r="181" spans="1:5" s="178" customFormat="1" outlineLevel="7" x14ac:dyDescent="0.25">
      <c r="A181" s="175" t="s">
        <v>304</v>
      </c>
      <c r="B181" s="176" t="s">
        <v>623</v>
      </c>
      <c r="C181" s="176" t="s">
        <v>107</v>
      </c>
      <c r="D181" s="176" t="s">
        <v>94</v>
      </c>
      <c r="E181" s="177">
        <v>2229306</v>
      </c>
    </row>
    <row r="182" spans="1:5" s="178" customFormat="1" outlineLevel="2" x14ac:dyDescent="0.25">
      <c r="A182" s="175" t="s">
        <v>305</v>
      </c>
      <c r="B182" s="176" t="s">
        <v>623</v>
      </c>
      <c r="C182" s="176" t="s">
        <v>107</v>
      </c>
      <c r="D182" s="176" t="s">
        <v>9</v>
      </c>
      <c r="E182" s="177">
        <v>2229306</v>
      </c>
    </row>
    <row r="183" spans="1:5" s="178" customFormat="1" ht="47.25" outlineLevel="3" x14ac:dyDescent="0.25">
      <c r="A183" s="175" t="s">
        <v>427</v>
      </c>
      <c r="B183" s="176" t="s">
        <v>139</v>
      </c>
      <c r="C183" s="176" t="s">
        <v>123</v>
      </c>
      <c r="D183" s="176" t="s">
        <v>96</v>
      </c>
      <c r="E183" s="177">
        <v>17672549.620000001</v>
      </c>
    </row>
    <row r="184" spans="1:5" s="178" customFormat="1" ht="31.5" outlineLevel="4" x14ac:dyDescent="0.25">
      <c r="A184" s="175" t="s">
        <v>428</v>
      </c>
      <c r="B184" s="176" t="s">
        <v>143</v>
      </c>
      <c r="C184" s="176" t="s">
        <v>123</v>
      </c>
      <c r="D184" s="176" t="s">
        <v>96</v>
      </c>
      <c r="E184" s="177">
        <v>17027549.620000001</v>
      </c>
    </row>
    <row r="185" spans="1:5" s="178" customFormat="1" ht="31.5" outlineLevel="5" x14ac:dyDescent="0.25">
      <c r="A185" s="175" t="s">
        <v>429</v>
      </c>
      <c r="B185" s="176" t="s">
        <v>229</v>
      </c>
      <c r="C185" s="176" t="s">
        <v>123</v>
      </c>
      <c r="D185" s="176" t="s">
        <v>96</v>
      </c>
      <c r="E185" s="177">
        <v>14641005.4</v>
      </c>
    </row>
    <row r="186" spans="1:5" s="178" customFormat="1" ht="63" outlineLevel="6" x14ac:dyDescent="0.25">
      <c r="A186" s="175" t="s">
        <v>790</v>
      </c>
      <c r="B186" s="176" t="s">
        <v>778</v>
      </c>
      <c r="C186" s="176" t="s">
        <v>123</v>
      </c>
      <c r="D186" s="176" t="s">
        <v>96</v>
      </c>
      <c r="E186" s="177">
        <v>12144250</v>
      </c>
    </row>
    <row r="187" spans="1:5" s="178" customFormat="1" ht="31.5" outlineLevel="7" x14ac:dyDescent="0.25">
      <c r="A187" s="175" t="s">
        <v>279</v>
      </c>
      <c r="B187" s="176" t="s">
        <v>778</v>
      </c>
      <c r="C187" s="176" t="s">
        <v>106</v>
      </c>
      <c r="D187" s="176" t="s">
        <v>96</v>
      </c>
      <c r="E187" s="177">
        <v>12144250</v>
      </c>
    </row>
    <row r="188" spans="1:5" s="178" customFormat="1" ht="31.5" outlineLevel="2" x14ac:dyDescent="0.25">
      <c r="A188" s="175" t="s">
        <v>280</v>
      </c>
      <c r="B188" s="176" t="s">
        <v>778</v>
      </c>
      <c r="C188" s="176" t="s">
        <v>107</v>
      </c>
      <c r="D188" s="176" t="s">
        <v>96</v>
      </c>
      <c r="E188" s="177">
        <v>12144250</v>
      </c>
    </row>
    <row r="189" spans="1:5" s="178" customFormat="1" outlineLevel="3" x14ac:dyDescent="0.25">
      <c r="A189" s="175" t="s">
        <v>295</v>
      </c>
      <c r="B189" s="176" t="s">
        <v>778</v>
      </c>
      <c r="C189" s="176" t="s">
        <v>107</v>
      </c>
      <c r="D189" s="176" t="s">
        <v>14</v>
      </c>
      <c r="E189" s="177">
        <v>12144250</v>
      </c>
    </row>
    <row r="190" spans="1:5" s="178" customFormat="1" outlineLevel="4" x14ac:dyDescent="0.25">
      <c r="A190" s="175" t="s">
        <v>303</v>
      </c>
      <c r="B190" s="176" t="s">
        <v>778</v>
      </c>
      <c r="C190" s="176" t="s">
        <v>107</v>
      </c>
      <c r="D190" s="176" t="s">
        <v>54</v>
      </c>
      <c r="E190" s="177">
        <v>12144250</v>
      </c>
    </row>
    <row r="191" spans="1:5" s="178" customFormat="1" ht="189" outlineLevel="5" x14ac:dyDescent="0.25">
      <c r="A191" s="175" t="s">
        <v>558</v>
      </c>
      <c r="B191" s="176" t="s">
        <v>383</v>
      </c>
      <c r="C191" s="176" t="s">
        <v>123</v>
      </c>
      <c r="D191" s="176" t="s">
        <v>96</v>
      </c>
      <c r="E191" s="177">
        <v>205455.4</v>
      </c>
    </row>
    <row r="192" spans="1:5" s="178" customFormat="1" ht="31.5" outlineLevel="6" x14ac:dyDescent="0.25">
      <c r="A192" s="175" t="s">
        <v>279</v>
      </c>
      <c r="B192" s="176" t="s">
        <v>383</v>
      </c>
      <c r="C192" s="176" t="s">
        <v>106</v>
      </c>
      <c r="D192" s="176" t="s">
        <v>96</v>
      </c>
      <c r="E192" s="177">
        <v>205455.4</v>
      </c>
    </row>
    <row r="193" spans="1:5" s="178" customFormat="1" ht="31.5" outlineLevel="7" x14ac:dyDescent="0.25">
      <c r="A193" s="175" t="s">
        <v>280</v>
      </c>
      <c r="B193" s="176" t="s">
        <v>383</v>
      </c>
      <c r="C193" s="176" t="s">
        <v>107</v>
      </c>
      <c r="D193" s="176" t="s">
        <v>96</v>
      </c>
      <c r="E193" s="177">
        <v>205455.4</v>
      </c>
    </row>
    <row r="194" spans="1:5" s="178" customFormat="1" outlineLevel="2" x14ac:dyDescent="0.25">
      <c r="A194" s="175" t="s">
        <v>295</v>
      </c>
      <c r="B194" s="176" t="s">
        <v>383</v>
      </c>
      <c r="C194" s="176" t="s">
        <v>107</v>
      </c>
      <c r="D194" s="176" t="s">
        <v>14</v>
      </c>
      <c r="E194" s="177">
        <v>205455.4</v>
      </c>
    </row>
    <row r="195" spans="1:5" s="178" customFormat="1" outlineLevel="3" x14ac:dyDescent="0.25">
      <c r="A195" s="175" t="s">
        <v>303</v>
      </c>
      <c r="B195" s="176" t="s">
        <v>383</v>
      </c>
      <c r="C195" s="176" t="s">
        <v>107</v>
      </c>
      <c r="D195" s="176" t="s">
        <v>54</v>
      </c>
      <c r="E195" s="177">
        <v>205455.4</v>
      </c>
    </row>
    <row r="196" spans="1:5" s="178" customFormat="1" ht="78.75" outlineLevel="4" x14ac:dyDescent="0.25">
      <c r="A196" s="175" t="s">
        <v>760</v>
      </c>
      <c r="B196" s="176" t="s">
        <v>757</v>
      </c>
      <c r="C196" s="176" t="s">
        <v>123</v>
      </c>
      <c r="D196" s="176" t="s">
        <v>96</v>
      </c>
      <c r="E196" s="177">
        <v>2291300</v>
      </c>
    </row>
    <row r="197" spans="1:5" s="178" customFormat="1" ht="31.5" outlineLevel="5" x14ac:dyDescent="0.25">
      <c r="A197" s="175" t="s">
        <v>279</v>
      </c>
      <c r="B197" s="176" t="s">
        <v>757</v>
      </c>
      <c r="C197" s="176" t="s">
        <v>106</v>
      </c>
      <c r="D197" s="176" t="s">
        <v>96</v>
      </c>
      <c r="E197" s="177">
        <v>2291300</v>
      </c>
    </row>
    <row r="198" spans="1:5" s="178" customFormat="1" ht="31.5" outlineLevel="6" x14ac:dyDescent="0.25">
      <c r="A198" s="175" t="s">
        <v>280</v>
      </c>
      <c r="B198" s="176" t="s">
        <v>757</v>
      </c>
      <c r="C198" s="176" t="s">
        <v>107</v>
      </c>
      <c r="D198" s="176" t="s">
        <v>96</v>
      </c>
      <c r="E198" s="177">
        <v>2291300</v>
      </c>
    </row>
    <row r="199" spans="1:5" s="178" customFormat="1" outlineLevel="7" x14ac:dyDescent="0.25">
      <c r="A199" s="175" t="s">
        <v>295</v>
      </c>
      <c r="B199" s="176" t="s">
        <v>757</v>
      </c>
      <c r="C199" s="176" t="s">
        <v>107</v>
      </c>
      <c r="D199" s="176" t="s">
        <v>14</v>
      </c>
      <c r="E199" s="177">
        <v>2291300</v>
      </c>
    </row>
    <row r="200" spans="1:5" s="178" customFormat="1" outlineLevel="2" x14ac:dyDescent="0.25">
      <c r="A200" s="175" t="s">
        <v>303</v>
      </c>
      <c r="B200" s="176" t="s">
        <v>757</v>
      </c>
      <c r="C200" s="176" t="s">
        <v>107</v>
      </c>
      <c r="D200" s="176" t="s">
        <v>54</v>
      </c>
      <c r="E200" s="177">
        <v>2291300</v>
      </c>
    </row>
    <row r="201" spans="1:5" s="178" customFormat="1" ht="78.75" outlineLevel="3" x14ac:dyDescent="0.25">
      <c r="A201" s="175" t="s">
        <v>857</v>
      </c>
      <c r="B201" s="176" t="s">
        <v>849</v>
      </c>
      <c r="C201" s="176" t="s">
        <v>123</v>
      </c>
      <c r="D201" s="176" t="s">
        <v>96</v>
      </c>
      <c r="E201" s="177">
        <v>300000</v>
      </c>
    </row>
    <row r="202" spans="1:5" s="178" customFormat="1" outlineLevel="4" x14ac:dyDescent="0.25">
      <c r="A202" s="175" t="s">
        <v>792</v>
      </c>
      <c r="B202" s="176" t="s">
        <v>850</v>
      </c>
      <c r="C202" s="176" t="s">
        <v>123</v>
      </c>
      <c r="D202" s="176" t="s">
        <v>96</v>
      </c>
      <c r="E202" s="177">
        <v>300000</v>
      </c>
    </row>
    <row r="203" spans="1:5" s="178" customFormat="1" ht="31.5" outlineLevel="5" x14ac:dyDescent="0.25">
      <c r="A203" s="175" t="s">
        <v>279</v>
      </c>
      <c r="B203" s="176" t="s">
        <v>850</v>
      </c>
      <c r="C203" s="176" t="s">
        <v>106</v>
      </c>
      <c r="D203" s="176" t="s">
        <v>96</v>
      </c>
      <c r="E203" s="177">
        <v>300000</v>
      </c>
    </row>
    <row r="204" spans="1:5" s="178" customFormat="1" ht="31.5" outlineLevel="6" x14ac:dyDescent="0.25">
      <c r="A204" s="175" t="s">
        <v>280</v>
      </c>
      <c r="B204" s="176" t="s">
        <v>850</v>
      </c>
      <c r="C204" s="176" t="s">
        <v>107</v>
      </c>
      <c r="D204" s="176" t="s">
        <v>96</v>
      </c>
      <c r="E204" s="177">
        <v>300000</v>
      </c>
    </row>
    <row r="205" spans="1:5" s="178" customFormat="1" outlineLevel="7" x14ac:dyDescent="0.25">
      <c r="A205" s="175" t="s">
        <v>295</v>
      </c>
      <c r="B205" s="176" t="s">
        <v>850</v>
      </c>
      <c r="C205" s="176" t="s">
        <v>107</v>
      </c>
      <c r="D205" s="176" t="s">
        <v>14</v>
      </c>
      <c r="E205" s="177">
        <v>300000</v>
      </c>
    </row>
    <row r="206" spans="1:5" s="178" customFormat="1" outlineLevel="1" x14ac:dyDescent="0.25">
      <c r="A206" s="175" t="s">
        <v>303</v>
      </c>
      <c r="B206" s="176" t="s">
        <v>850</v>
      </c>
      <c r="C206" s="176" t="s">
        <v>107</v>
      </c>
      <c r="D206" s="176" t="s">
        <v>54</v>
      </c>
      <c r="E206" s="177">
        <v>300000</v>
      </c>
    </row>
    <row r="207" spans="1:5" s="178" customFormat="1" ht="47.25" outlineLevel="2" x14ac:dyDescent="0.25">
      <c r="A207" s="175" t="s">
        <v>643</v>
      </c>
      <c r="B207" s="176" t="s">
        <v>609</v>
      </c>
      <c r="C207" s="176" t="s">
        <v>123</v>
      </c>
      <c r="D207" s="176" t="s">
        <v>96</v>
      </c>
      <c r="E207" s="177">
        <v>267332</v>
      </c>
    </row>
    <row r="208" spans="1:5" s="178" customFormat="1" ht="189" outlineLevel="3" x14ac:dyDescent="0.25">
      <c r="A208" s="175" t="s">
        <v>558</v>
      </c>
      <c r="B208" s="176" t="s">
        <v>610</v>
      </c>
      <c r="C208" s="176" t="s">
        <v>123</v>
      </c>
      <c r="D208" s="176" t="s">
        <v>96</v>
      </c>
      <c r="E208" s="177">
        <v>267332</v>
      </c>
    </row>
    <row r="209" spans="1:5" s="178" customFormat="1" ht="31.5" outlineLevel="4" x14ac:dyDescent="0.25">
      <c r="A209" s="175" t="s">
        <v>279</v>
      </c>
      <c r="B209" s="176" t="s">
        <v>610</v>
      </c>
      <c r="C209" s="176" t="s">
        <v>106</v>
      </c>
      <c r="D209" s="176" t="s">
        <v>96</v>
      </c>
      <c r="E209" s="177">
        <v>267332</v>
      </c>
    </row>
    <row r="210" spans="1:5" s="178" customFormat="1" ht="31.5" outlineLevel="5" x14ac:dyDescent="0.25">
      <c r="A210" s="175" t="s">
        <v>280</v>
      </c>
      <c r="B210" s="176" t="s">
        <v>610</v>
      </c>
      <c r="C210" s="176" t="s">
        <v>107</v>
      </c>
      <c r="D210" s="176" t="s">
        <v>96</v>
      </c>
      <c r="E210" s="177">
        <v>267332</v>
      </c>
    </row>
    <row r="211" spans="1:5" s="178" customFormat="1" outlineLevel="6" x14ac:dyDescent="0.25">
      <c r="A211" s="175" t="s">
        <v>295</v>
      </c>
      <c r="B211" s="176" t="s">
        <v>610</v>
      </c>
      <c r="C211" s="176" t="s">
        <v>107</v>
      </c>
      <c r="D211" s="176" t="s">
        <v>14</v>
      </c>
      <c r="E211" s="177">
        <v>267332</v>
      </c>
    </row>
    <row r="212" spans="1:5" s="178" customFormat="1" outlineLevel="7" x14ac:dyDescent="0.25">
      <c r="A212" s="175" t="s">
        <v>303</v>
      </c>
      <c r="B212" s="176" t="s">
        <v>610</v>
      </c>
      <c r="C212" s="176" t="s">
        <v>107</v>
      </c>
      <c r="D212" s="176" t="s">
        <v>54</v>
      </c>
      <c r="E212" s="177">
        <v>267332</v>
      </c>
    </row>
    <row r="213" spans="1:5" s="178" customFormat="1" ht="78.75" outlineLevel="1" x14ac:dyDescent="0.25">
      <c r="A213" s="175" t="s">
        <v>791</v>
      </c>
      <c r="B213" s="176" t="s">
        <v>780</v>
      </c>
      <c r="C213" s="176" t="s">
        <v>123</v>
      </c>
      <c r="D213" s="176" t="s">
        <v>96</v>
      </c>
      <c r="E213" s="177">
        <v>1819212.22</v>
      </c>
    </row>
    <row r="214" spans="1:5" s="178" customFormat="1" outlineLevel="2" x14ac:dyDescent="0.25">
      <c r="A214" s="175" t="s">
        <v>792</v>
      </c>
      <c r="B214" s="176" t="s">
        <v>782</v>
      </c>
      <c r="C214" s="176" t="s">
        <v>123</v>
      </c>
      <c r="D214" s="176" t="s">
        <v>96</v>
      </c>
      <c r="E214" s="177">
        <v>1819212.22</v>
      </c>
    </row>
    <row r="215" spans="1:5" s="178" customFormat="1" ht="31.5" outlineLevel="3" x14ac:dyDescent="0.25">
      <c r="A215" s="175" t="s">
        <v>279</v>
      </c>
      <c r="B215" s="176" t="s">
        <v>782</v>
      </c>
      <c r="C215" s="176" t="s">
        <v>106</v>
      </c>
      <c r="D215" s="176" t="s">
        <v>96</v>
      </c>
      <c r="E215" s="177">
        <v>1819212.22</v>
      </c>
    </row>
    <row r="216" spans="1:5" s="178" customFormat="1" ht="31.5" outlineLevel="4" x14ac:dyDescent="0.25">
      <c r="A216" s="175" t="s">
        <v>280</v>
      </c>
      <c r="B216" s="176" t="s">
        <v>782</v>
      </c>
      <c r="C216" s="176" t="s">
        <v>107</v>
      </c>
      <c r="D216" s="176" t="s">
        <v>96</v>
      </c>
      <c r="E216" s="177">
        <v>1819212.22</v>
      </c>
    </row>
    <row r="217" spans="1:5" s="178" customFormat="1" outlineLevel="5" x14ac:dyDescent="0.25">
      <c r="A217" s="175" t="s">
        <v>295</v>
      </c>
      <c r="B217" s="176" t="s">
        <v>782</v>
      </c>
      <c r="C217" s="176" t="s">
        <v>107</v>
      </c>
      <c r="D217" s="176" t="s">
        <v>14</v>
      </c>
      <c r="E217" s="177">
        <v>1819212.22</v>
      </c>
    </row>
    <row r="218" spans="1:5" s="178" customFormat="1" outlineLevel="6" x14ac:dyDescent="0.25">
      <c r="A218" s="175" t="s">
        <v>303</v>
      </c>
      <c r="B218" s="176" t="s">
        <v>782</v>
      </c>
      <c r="C218" s="176" t="s">
        <v>107</v>
      </c>
      <c r="D218" s="176" t="s">
        <v>54</v>
      </c>
      <c r="E218" s="177">
        <v>1819212.22</v>
      </c>
    </row>
    <row r="219" spans="1:5" s="178" customFormat="1" ht="47.25" outlineLevel="7" x14ac:dyDescent="0.25">
      <c r="A219" s="175" t="s">
        <v>430</v>
      </c>
      <c r="B219" s="176" t="s">
        <v>141</v>
      </c>
      <c r="C219" s="176" t="s">
        <v>123</v>
      </c>
      <c r="D219" s="176" t="s">
        <v>96</v>
      </c>
      <c r="E219" s="177">
        <v>645000</v>
      </c>
    </row>
    <row r="220" spans="1:5" s="178" customFormat="1" ht="78.75" outlineLevel="2" x14ac:dyDescent="0.25">
      <c r="A220" s="175" t="s">
        <v>771</v>
      </c>
      <c r="B220" s="176" t="s">
        <v>230</v>
      </c>
      <c r="C220" s="176" t="s">
        <v>123</v>
      </c>
      <c r="D220" s="176" t="s">
        <v>96</v>
      </c>
      <c r="E220" s="177">
        <v>645000</v>
      </c>
    </row>
    <row r="221" spans="1:5" s="178" customFormat="1" ht="189" outlineLevel="3" x14ac:dyDescent="0.25">
      <c r="A221" s="175" t="s">
        <v>558</v>
      </c>
      <c r="B221" s="176" t="s">
        <v>385</v>
      </c>
      <c r="C221" s="176" t="s">
        <v>123</v>
      </c>
      <c r="D221" s="176" t="s">
        <v>96</v>
      </c>
      <c r="E221" s="177">
        <v>495000</v>
      </c>
    </row>
    <row r="222" spans="1:5" s="178" customFormat="1" ht="31.5" outlineLevel="4" x14ac:dyDescent="0.25">
      <c r="A222" s="175" t="s">
        <v>279</v>
      </c>
      <c r="B222" s="176" t="s">
        <v>385</v>
      </c>
      <c r="C222" s="176" t="s">
        <v>106</v>
      </c>
      <c r="D222" s="176" t="s">
        <v>96</v>
      </c>
      <c r="E222" s="177">
        <v>495000</v>
      </c>
    </row>
    <row r="223" spans="1:5" s="178" customFormat="1" ht="31.5" outlineLevel="5" x14ac:dyDescent="0.25">
      <c r="A223" s="175" t="s">
        <v>280</v>
      </c>
      <c r="B223" s="176" t="s">
        <v>385</v>
      </c>
      <c r="C223" s="176" t="s">
        <v>107</v>
      </c>
      <c r="D223" s="176" t="s">
        <v>96</v>
      </c>
      <c r="E223" s="177">
        <v>495000</v>
      </c>
    </row>
    <row r="224" spans="1:5" s="178" customFormat="1" outlineLevel="6" x14ac:dyDescent="0.25">
      <c r="A224" s="175" t="s">
        <v>295</v>
      </c>
      <c r="B224" s="176" t="s">
        <v>385</v>
      </c>
      <c r="C224" s="176" t="s">
        <v>107</v>
      </c>
      <c r="D224" s="176" t="s">
        <v>14</v>
      </c>
      <c r="E224" s="177">
        <v>495000</v>
      </c>
    </row>
    <row r="225" spans="1:5" s="178" customFormat="1" outlineLevel="7" x14ac:dyDescent="0.25">
      <c r="A225" s="175" t="s">
        <v>303</v>
      </c>
      <c r="B225" s="176" t="s">
        <v>385</v>
      </c>
      <c r="C225" s="176" t="s">
        <v>107</v>
      </c>
      <c r="D225" s="176" t="s">
        <v>54</v>
      </c>
      <c r="E225" s="177">
        <v>495000</v>
      </c>
    </row>
    <row r="226" spans="1:5" s="178" customFormat="1" outlineLevel="2" x14ac:dyDescent="0.25">
      <c r="A226" s="175" t="s">
        <v>792</v>
      </c>
      <c r="B226" s="176" t="s">
        <v>818</v>
      </c>
      <c r="C226" s="176" t="s">
        <v>123</v>
      </c>
      <c r="D226" s="176" t="s">
        <v>96</v>
      </c>
      <c r="E226" s="177">
        <v>150000</v>
      </c>
    </row>
    <row r="227" spans="1:5" s="178" customFormat="1" ht="31.5" outlineLevel="3" x14ac:dyDescent="0.25">
      <c r="A227" s="175" t="s">
        <v>279</v>
      </c>
      <c r="B227" s="176" t="s">
        <v>818</v>
      </c>
      <c r="C227" s="176" t="s">
        <v>106</v>
      </c>
      <c r="D227" s="176" t="s">
        <v>96</v>
      </c>
      <c r="E227" s="177">
        <v>150000</v>
      </c>
    </row>
    <row r="228" spans="1:5" s="178" customFormat="1" ht="31.5" outlineLevel="4" x14ac:dyDescent="0.25">
      <c r="A228" s="175" t="s">
        <v>280</v>
      </c>
      <c r="B228" s="176" t="s">
        <v>818</v>
      </c>
      <c r="C228" s="176" t="s">
        <v>107</v>
      </c>
      <c r="D228" s="176" t="s">
        <v>96</v>
      </c>
      <c r="E228" s="177">
        <v>150000</v>
      </c>
    </row>
    <row r="229" spans="1:5" s="178" customFormat="1" outlineLevel="5" x14ac:dyDescent="0.25">
      <c r="A229" s="175" t="s">
        <v>295</v>
      </c>
      <c r="B229" s="176" t="s">
        <v>818</v>
      </c>
      <c r="C229" s="176" t="s">
        <v>107</v>
      </c>
      <c r="D229" s="176" t="s">
        <v>14</v>
      </c>
      <c r="E229" s="177">
        <v>150000</v>
      </c>
    </row>
    <row r="230" spans="1:5" s="178" customFormat="1" outlineLevel="6" x14ac:dyDescent="0.25">
      <c r="A230" s="175" t="s">
        <v>303</v>
      </c>
      <c r="B230" s="176" t="s">
        <v>818</v>
      </c>
      <c r="C230" s="176" t="s">
        <v>107</v>
      </c>
      <c r="D230" s="176" t="s">
        <v>54</v>
      </c>
      <c r="E230" s="177">
        <v>150000</v>
      </c>
    </row>
    <row r="231" spans="1:5" s="178" customFormat="1" ht="47.25" outlineLevel="7" x14ac:dyDescent="0.25">
      <c r="A231" s="175" t="s">
        <v>431</v>
      </c>
      <c r="B231" s="176" t="s">
        <v>135</v>
      </c>
      <c r="C231" s="176" t="s">
        <v>123</v>
      </c>
      <c r="D231" s="176" t="s">
        <v>96</v>
      </c>
      <c r="E231" s="177">
        <v>5279434.5999999996</v>
      </c>
    </row>
    <row r="232" spans="1:5" s="178" customFormat="1" ht="31.5" x14ac:dyDescent="0.25">
      <c r="A232" s="175" t="s">
        <v>432</v>
      </c>
      <c r="B232" s="176" t="s">
        <v>136</v>
      </c>
      <c r="C232" s="176" t="s">
        <v>123</v>
      </c>
      <c r="D232" s="176" t="s">
        <v>96</v>
      </c>
      <c r="E232" s="177">
        <v>2944822</v>
      </c>
    </row>
    <row r="233" spans="1:5" s="178" customFormat="1" ht="31.5" outlineLevel="1" x14ac:dyDescent="0.25">
      <c r="A233" s="175" t="s">
        <v>724</v>
      </c>
      <c r="B233" s="176" t="s">
        <v>721</v>
      </c>
      <c r="C233" s="176" t="s">
        <v>123</v>
      </c>
      <c r="D233" s="176" t="s">
        <v>96</v>
      </c>
      <c r="E233" s="177">
        <v>1072022</v>
      </c>
    </row>
    <row r="234" spans="1:5" s="178" customFormat="1" ht="31.5" outlineLevel="2" x14ac:dyDescent="0.25">
      <c r="A234" s="175" t="s">
        <v>725</v>
      </c>
      <c r="B234" s="176" t="s">
        <v>723</v>
      </c>
      <c r="C234" s="176" t="s">
        <v>123</v>
      </c>
      <c r="D234" s="176" t="s">
        <v>96</v>
      </c>
      <c r="E234" s="177">
        <v>1072022</v>
      </c>
    </row>
    <row r="235" spans="1:5" s="178" customFormat="1" ht="31.5" outlineLevel="3" x14ac:dyDescent="0.25">
      <c r="A235" s="175" t="s">
        <v>279</v>
      </c>
      <c r="B235" s="176" t="s">
        <v>723</v>
      </c>
      <c r="C235" s="176" t="s">
        <v>106</v>
      </c>
      <c r="D235" s="176" t="s">
        <v>96</v>
      </c>
      <c r="E235" s="177">
        <v>1072022</v>
      </c>
    </row>
    <row r="236" spans="1:5" s="178" customFormat="1" ht="31.5" outlineLevel="4" x14ac:dyDescent="0.25">
      <c r="A236" s="175" t="s">
        <v>280</v>
      </c>
      <c r="B236" s="176" t="s">
        <v>723</v>
      </c>
      <c r="C236" s="176" t="s">
        <v>107</v>
      </c>
      <c r="D236" s="176" t="s">
        <v>96</v>
      </c>
      <c r="E236" s="177">
        <v>1072022</v>
      </c>
    </row>
    <row r="237" spans="1:5" s="178" customFormat="1" outlineLevel="5" x14ac:dyDescent="0.25">
      <c r="A237" s="175" t="s">
        <v>304</v>
      </c>
      <c r="B237" s="176" t="s">
        <v>723</v>
      </c>
      <c r="C237" s="176" t="s">
        <v>107</v>
      </c>
      <c r="D237" s="176" t="s">
        <v>94</v>
      </c>
      <c r="E237" s="177">
        <v>1072022</v>
      </c>
    </row>
    <row r="238" spans="1:5" s="178" customFormat="1" outlineLevel="6" x14ac:dyDescent="0.25">
      <c r="A238" s="175" t="s">
        <v>305</v>
      </c>
      <c r="B238" s="176" t="s">
        <v>723</v>
      </c>
      <c r="C238" s="176" t="s">
        <v>107</v>
      </c>
      <c r="D238" s="176" t="s">
        <v>9</v>
      </c>
      <c r="E238" s="177">
        <v>1072022</v>
      </c>
    </row>
    <row r="239" spans="1:5" s="178" customFormat="1" ht="31.5" outlineLevel="7" x14ac:dyDescent="0.25">
      <c r="A239" s="175" t="s">
        <v>559</v>
      </c>
      <c r="B239" s="176" t="s">
        <v>234</v>
      </c>
      <c r="C239" s="176" t="s">
        <v>123</v>
      </c>
      <c r="D239" s="176" t="s">
        <v>96</v>
      </c>
      <c r="E239" s="177">
        <v>199000</v>
      </c>
    </row>
    <row r="240" spans="1:5" s="178" customFormat="1" ht="63" outlineLevel="3" x14ac:dyDescent="0.25">
      <c r="A240" s="175" t="s">
        <v>706</v>
      </c>
      <c r="B240" s="176" t="s">
        <v>395</v>
      </c>
      <c r="C240" s="176" t="s">
        <v>123</v>
      </c>
      <c r="D240" s="176" t="s">
        <v>96</v>
      </c>
      <c r="E240" s="177">
        <v>199000</v>
      </c>
    </row>
    <row r="241" spans="1:5" s="178" customFormat="1" ht="31.5" outlineLevel="4" x14ac:dyDescent="0.25">
      <c r="A241" s="175" t="s">
        <v>279</v>
      </c>
      <c r="B241" s="176" t="s">
        <v>395</v>
      </c>
      <c r="C241" s="176" t="s">
        <v>106</v>
      </c>
      <c r="D241" s="176" t="s">
        <v>96</v>
      </c>
      <c r="E241" s="177">
        <v>199000</v>
      </c>
    </row>
    <row r="242" spans="1:5" s="178" customFormat="1" ht="31.5" outlineLevel="5" x14ac:dyDescent="0.25">
      <c r="A242" s="175" t="s">
        <v>280</v>
      </c>
      <c r="B242" s="176" t="s">
        <v>395</v>
      </c>
      <c r="C242" s="176" t="s">
        <v>107</v>
      </c>
      <c r="D242" s="176" t="s">
        <v>96</v>
      </c>
      <c r="E242" s="177">
        <v>199000</v>
      </c>
    </row>
    <row r="243" spans="1:5" s="178" customFormat="1" outlineLevel="6" x14ac:dyDescent="0.25">
      <c r="A243" s="175" t="s">
        <v>304</v>
      </c>
      <c r="B243" s="176" t="s">
        <v>395</v>
      </c>
      <c r="C243" s="176" t="s">
        <v>107</v>
      </c>
      <c r="D243" s="176" t="s">
        <v>94</v>
      </c>
      <c r="E243" s="177">
        <v>199000</v>
      </c>
    </row>
    <row r="244" spans="1:5" s="178" customFormat="1" outlineLevel="7" x14ac:dyDescent="0.25">
      <c r="A244" s="175" t="s">
        <v>305</v>
      </c>
      <c r="B244" s="176" t="s">
        <v>395</v>
      </c>
      <c r="C244" s="176" t="s">
        <v>107</v>
      </c>
      <c r="D244" s="176" t="s">
        <v>9</v>
      </c>
      <c r="E244" s="177">
        <v>199000</v>
      </c>
    </row>
    <row r="245" spans="1:5" s="178" customFormat="1" ht="31.5" outlineLevel="2" x14ac:dyDescent="0.25">
      <c r="A245" s="175" t="s">
        <v>707</v>
      </c>
      <c r="B245" s="176" t="s">
        <v>700</v>
      </c>
      <c r="C245" s="176" t="s">
        <v>123</v>
      </c>
      <c r="D245" s="176" t="s">
        <v>96</v>
      </c>
      <c r="E245" s="177">
        <v>288000</v>
      </c>
    </row>
    <row r="246" spans="1:5" s="178" customFormat="1" ht="31.5" outlineLevel="3" x14ac:dyDescent="0.25">
      <c r="A246" s="175" t="s">
        <v>708</v>
      </c>
      <c r="B246" s="176" t="s">
        <v>702</v>
      </c>
      <c r="C246" s="176" t="s">
        <v>123</v>
      </c>
      <c r="D246" s="176" t="s">
        <v>96</v>
      </c>
      <c r="E246" s="177">
        <v>288000</v>
      </c>
    </row>
    <row r="247" spans="1:5" s="178" customFormat="1" ht="31.5" outlineLevel="4" x14ac:dyDescent="0.25">
      <c r="A247" s="175" t="s">
        <v>279</v>
      </c>
      <c r="B247" s="176" t="s">
        <v>702</v>
      </c>
      <c r="C247" s="176" t="s">
        <v>106</v>
      </c>
      <c r="D247" s="176" t="s">
        <v>96</v>
      </c>
      <c r="E247" s="177">
        <v>288000</v>
      </c>
    </row>
    <row r="248" spans="1:5" s="178" customFormat="1" ht="31.5" outlineLevel="5" x14ac:dyDescent="0.25">
      <c r="A248" s="175" t="s">
        <v>280</v>
      </c>
      <c r="B248" s="176" t="s">
        <v>702</v>
      </c>
      <c r="C248" s="176" t="s">
        <v>107</v>
      </c>
      <c r="D248" s="176" t="s">
        <v>96</v>
      </c>
      <c r="E248" s="177">
        <v>288000</v>
      </c>
    </row>
    <row r="249" spans="1:5" s="178" customFormat="1" outlineLevel="6" x14ac:dyDescent="0.25">
      <c r="A249" s="175" t="s">
        <v>304</v>
      </c>
      <c r="B249" s="176" t="s">
        <v>702</v>
      </c>
      <c r="C249" s="176" t="s">
        <v>107</v>
      </c>
      <c r="D249" s="176" t="s">
        <v>94</v>
      </c>
      <c r="E249" s="177">
        <v>288000</v>
      </c>
    </row>
    <row r="250" spans="1:5" s="178" customFormat="1" outlineLevel="7" x14ac:dyDescent="0.25">
      <c r="A250" s="175" t="s">
        <v>305</v>
      </c>
      <c r="B250" s="176" t="s">
        <v>702</v>
      </c>
      <c r="C250" s="176" t="s">
        <v>107</v>
      </c>
      <c r="D250" s="176" t="s">
        <v>9</v>
      </c>
      <c r="E250" s="177">
        <v>288000</v>
      </c>
    </row>
    <row r="251" spans="1:5" s="178" customFormat="1" ht="31.5" x14ac:dyDescent="0.25">
      <c r="A251" s="175" t="s">
        <v>823</v>
      </c>
      <c r="B251" s="176" t="s">
        <v>783</v>
      </c>
      <c r="C251" s="176" t="s">
        <v>123</v>
      </c>
      <c r="D251" s="176" t="s">
        <v>96</v>
      </c>
      <c r="E251" s="177">
        <v>585800</v>
      </c>
    </row>
    <row r="252" spans="1:5" s="178" customFormat="1" ht="47.25" outlineLevel="1" x14ac:dyDescent="0.25">
      <c r="A252" s="175" t="s">
        <v>824</v>
      </c>
      <c r="B252" s="176" t="s">
        <v>784</v>
      </c>
      <c r="C252" s="176" t="s">
        <v>123</v>
      </c>
      <c r="D252" s="176" t="s">
        <v>96</v>
      </c>
      <c r="E252" s="177">
        <v>585800</v>
      </c>
    </row>
    <row r="253" spans="1:5" s="178" customFormat="1" ht="31.5" outlineLevel="2" x14ac:dyDescent="0.25">
      <c r="A253" s="175" t="s">
        <v>279</v>
      </c>
      <c r="B253" s="176" t="s">
        <v>784</v>
      </c>
      <c r="C253" s="176" t="s">
        <v>106</v>
      </c>
      <c r="D253" s="176" t="s">
        <v>96</v>
      </c>
      <c r="E253" s="177">
        <v>585800</v>
      </c>
    </row>
    <row r="254" spans="1:5" s="178" customFormat="1" ht="31.5" outlineLevel="3" x14ac:dyDescent="0.25">
      <c r="A254" s="175" t="s">
        <v>280</v>
      </c>
      <c r="B254" s="176" t="s">
        <v>784</v>
      </c>
      <c r="C254" s="176" t="s">
        <v>107</v>
      </c>
      <c r="D254" s="176" t="s">
        <v>96</v>
      </c>
      <c r="E254" s="177">
        <v>585800</v>
      </c>
    </row>
    <row r="255" spans="1:5" s="178" customFormat="1" outlineLevel="4" x14ac:dyDescent="0.25">
      <c r="A255" s="175" t="s">
        <v>304</v>
      </c>
      <c r="B255" s="176" t="s">
        <v>784</v>
      </c>
      <c r="C255" s="176" t="s">
        <v>107</v>
      </c>
      <c r="D255" s="176" t="s">
        <v>94</v>
      </c>
      <c r="E255" s="177">
        <v>585800</v>
      </c>
    </row>
    <row r="256" spans="1:5" s="178" customFormat="1" outlineLevel="5" x14ac:dyDescent="0.25">
      <c r="A256" s="175" t="s">
        <v>305</v>
      </c>
      <c r="B256" s="176" t="s">
        <v>784</v>
      </c>
      <c r="C256" s="176" t="s">
        <v>107</v>
      </c>
      <c r="D256" s="176" t="s">
        <v>9</v>
      </c>
      <c r="E256" s="177">
        <v>585800</v>
      </c>
    </row>
    <row r="257" spans="1:5" s="178" customFormat="1" outlineLevel="6" x14ac:dyDescent="0.25">
      <c r="A257" s="175" t="s">
        <v>561</v>
      </c>
      <c r="B257" s="176" t="s">
        <v>544</v>
      </c>
      <c r="C257" s="176" t="s">
        <v>123</v>
      </c>
      <c r="D257" s="176" t="s">
        <v>96</v>
      </c>
      <c r="E257" s="177">
        <v>651000</v>
      </c>
    </row>
    <row r="258" spans="1:5" s="178" customFormat="1" ht="47.25" outlineLevel="7" x14ac:dyDescent="0.25">
      <c r="A258" s="175" t="s">
        <v>562</v>
      </c>
      <c r="B258" s="176" t="s">
        <v>546</v>
      </c>
      <c r="C258" s="176" t="s">
        <v>123</v>
      </c>
      <c r="D258" s="176" t="s">
        <v>96</v>
      </c>
      <c r="E258" s="177">
        <v>651000</v>
      </c>
    </row>
    <row r="259" spans="1:5" s="178" customFormat="1" ht="31.5" outlineLevel="3" x14ac:dyDescent="0.25">
      <c r="A259" s="175" t="s">
        <v>279</v>
      </c>
      <c r="B259" s="176" t="s">
        <v>546</v>
      </c>
      <c r="C259" s="176" t="s">
        <v>106</v>
      </c>
      <c r="D259" s="176" t="s">
        <v>96</v>
      </c>
      <c r="E259" s="177">
        <v>651000</v>
      </c>
    </row>
    <row r="260" spans="1:5" s="178" customFormat="1" ht="31.5" outlineLevel="4" x14ac:dyDescent="0.25">
      <c r="A260" s="175" t="s">
        <v>280</v>
      </c>
      <c r="B260" s="176" t="s">
        <v>546</v>
      </c>
      <c r="C260" s="176" t="s">
        <v>107</v>
      </c>
      <c r="D260" s="176" t="s">
        <v>96</v>
      </c>
      <c r="E260" s="177">
        <v>651000</v>
      </c>
    </row>
    <row r="261" spans="1:5" s="178" customFormat="1" outlineLevel="5" x14ac:dyDescent="0.25">
      <c r="A261" s="175" t="s">
        <v>304</v>
      </c>
      <c r="B261" s="176" t="s">
        <v>546</v>
      </c>
      <c r="C261" s="176" t="s">
        <v>107</v>
      </c>
      <c r="D261" s="176" t="s">
        <v>94</v>
      </c>
      <c r="E261" s="177">
        <v>651000</v>
      </c>
    </row>
    <row r="262" spans="1:5" s="178" customFormat="1" outlineLevel="6" x14ac:dyDescent="0.25">
      <c r="A262" s="175" t="s">
        <v>305</v>
      </c>
      <c r="B262" s="176" t="s">
        <v>546</v>
      </c>
      <c r="C262" s="176" t="s">
        <v>107</v>
      </c>
      <c r="D262" s="176" t="s">
        <v>9</v>
      </c>
      <c r="E262" s="177">
        <v>651000</v>
      </c>
    </row>
    <row r="263" spans="1:5" s="178" customFormat="1" ht="47.25" outlineLevel="7" x14ac:dyDescent="0.25">
      <c r="A263" s="175" t="s">
        <v>825</v>
      </c>
      <c r="B263" s="176" t="s">
        <v>703</v>
      </c>
      <c r="C263" s="176" t="s">
        <v>123</v>
      </c>
      <c r="D263" s="176" t="s">
        <v>96</v>
      </c>
      <c r="E263" s="177">
        <v>89000</v>
      </c>
    </row>
    <row r="264" spans="1:5" s="178" customFormat="1" ht="31.5" outlineLevel="4" x14ac:dyDescent="0.25">
      <c r="A264" s="175" t="s">
        <v>709</v>
      </c>
      <c r="B264" s="176" t="s">
        <v>705</v>
      </c>
      <c r="C264" s="176" t="s">
        <v>123</v>
      </c>
      <c r="D264" s="176" t="s">
        <v>96</v>
      </c>
      <c r="E264" s="177">
        <v>89000</v>
      </c>
    </row>
    <row r="265" spans="1:5" s="178" customFormat="1" ht="31.5" outlineLevel="5" x14ac:dyDescent="0.25">
      <c r="A265" s="175" t="s">
        <v>279</v>
      </c>
      <c r="B265" s="176" t="s">
        <v>705</v>
      </c>
      <c r="C265" s="176" t="s">
        <v>106</v>
      </c>
      <c r="D265" s="176" t="s">
        <v>96</v>
      </c>
      <c r="E265" s="177">
        <v>89000</v>
      </c>
    </row>
    <row r="266" spans="1:5" s="178" customFormat="1" ht="31.5" outlineLevel="6" x14ac:dyDescent="0.25">
      <c r="A266" s="175" t="s">
        <v>280</v>
      </c>
      <c r="B266" s="176" t="s">
        <v>705</v>
      </c>
      <c r="C266" s="176" t="s">
        <v>107</v>
      </c>
      <c r="D266" s="176" t="s">
        <v>96</v>
      </c>
      <c r="E266" s="177">
        <v>89000</v>
      </c>
    </row>
    <row r="267" spans="1:5" s="178" customFormat="1" outlineLevel="7" x14ac:dyDescent="0.25">
      <c r="A267" s="175" t="s">
        <v>304</v>
      </c>
      <c r="B267" s="176" t="s">
        <v>705</v>
      </c>
      <c r="C267" s="176" t="s">
        <v>107</v>
      </c>
      <c r="D267" s="176" t="s">
        <v>94</v>
      </c>
      <c r="E267" s="177">
        <v>89000</v>
      </c>
    </row>
    <row r="268" spans="1:5" s="178" customFormat="1" outlineLevel="3" x14ac:dyDescent="0.25">
      <c r="A268" s="175" t="s">
        <v>305</v>
      </c>
      <c r="B268" s="176" t="s">
        <v>705</v>
      </c>
      <c r="C268" s="176" t="s">
        <v>107</v>
      </c>
      <c r="D268" s="176" t="s">
        <v>9</v>
      </c>
      <c r="E268" s="177">
        <v>89000</v>
      </c>
    </row>
    <row r="269" spans="1:5" s="178" customFormat="1" ht="47.25" outlineLevel="4" x14ac:dyDescent="0.25">
      <c r="A269" s="175" t="s">
        <v>858</v>
      </c>
      <c r="B269" s="176" t="s">
        <v>852</v>
      </c>
      <c r="C269" s="176" t="s">
        <v>123</v>
      </c>
      <c r="D269" s="176" t="s">
        <v>96</v>
      </c>
      <c r="E269" s="177">
        <v>60000</v>
      </c>
    </row>
    <row r="270" spans="1:5" s="178" customFormat="1" ht="47.25" outlineLevel="5" x14ac:dyDescent="0.25">
      <c r="A270" s="175" t="s">
        <v>859</v>
      </c>
      <c r="B270" s="176" t="s">
        <v>854</v>
      </c>
      <c r="C270" s="176" t="s">
        <v>123</v>
      </c>
      <c r="D270" s="176" t="s">
        <v>96</v>
      </c>
      <c r="E270" s="177">
        <v>60000</v>
      </c>
    </row>
    <row r="271" spans="1:5" s="178" customFormat="1" ht="31.5" outlineLevel="6" x14ac:dyDescent="0.25">
      <c r="A271" s="175" t="s">
        <v>279</v>
      </c>
      <c r="B271" s="176" t="s">
        <v>854</v>
      </c>
      <c r="C271" s="176" t="s">
        <v>106</v>
      </c>
      <c r="D271" s="176" t="s">
        <v>96</v>
      </c>
      <c r="E271" s="177">
        <v>60000</v>
      </c>
    </row>
    <row r="272" spans="1:5" s="178" customFormat="1" ht="31.5" outlineLevel="7" x14ac:dyDescent="0.25">
      <c r="A272" s="175" t="s">
        <v>280</v>
      </c>
      <c r="B272" s="176" t="s">
        <v>854</v>
      </c>
      <c r="C272" s="176" t="s">
        <v>107</v>
      </c>
      <c r="D272" s="176" t="s">
        <v>96</v>
      </c>
      <c r="E272" s="177">
        <v>60000</v>
      </c>
    </row>
    <row r="273" spans="1:5" s="178" customFormat="1" outlineLevel="3" x14ac:dyDescent="0.25">
      <c r="A273" s="175" t="s">
        <v>304</v>
      </c>
      <c r="B273" s="176" t="s">
        <v>854</v>
      </c>
      <c r="C273" s="176" t="s">
        <v>107</v>
      </c>
      <c r="D273" s="176" t="s">
        <v>94</v>
      </c>
      <c r="E273" s="177">
        <v>60000</v>
      </c>
    </row>
    <row r="274" spans="1:5" s="178" customFormat="1" outlineLevel="4" x14ac:dyDescent="0.25">
      <c r="A274" s="175" t="s">
        <v>305</v>
      </c>
      <c r="B274" s="176" t="s">
        <v>854</v>
      </c>
      <c r="C274" s="176" t="s">
        <v>107</v>
      </c>
      <c r="D274" s="176" t="s">
        <v>9</v>
      </c>
      <c r="E274" s="177">
        <v>60000</v>
      </c>
    </row>
    <row r="275" spans="1:5" s="178" customFormat="1" ht="47.25" outlineLevel="5" x14ac:dyDescent="0.25">
      <c r="A275" s="175" t="s">
        <v>433</v>
      </c>
      <c r="B275" s="176" t="s">
        <v>231</v>
      </c>
      <c r="C275" s="176" t="s">
        <v>123</v>
      </c>
      <c r="D275" s="176" t="s">
        <v>96</v>
      </c>
      <c r="E275" s="177">
        <v>2334612.6</v>
      </c>
    </row>
    <row r="276" spans="1:5" s="178" customFormat="1" ht="47.25" outlineLevel="6" x14ac:dyDescent="0.25">
      <c r="A276" s="175" t="s">
        <v>486</v>
      </c>
      <c r="B276" s="176" t="s">
        <v>235</v>
      </c>
      <c r="C276" s="176" t="s">
        <v>123</v>
      </c>
      <c r="D276" s="176" t="s">
        <v>96</v>
      </c>
      <c r="E276" s="177">
        <v>2334612.6</v>
      </c>
    </row>
    <row r="277" spans="1:5" s="178" customFormat="1" ht="189" outlineLevel="7" x14ac:dyDescent="0.25">
      <c r="A277" s="175" t="s">
        <v>563</v>
      </c>
      <c r="B277" s="176" t="s">
        <v>548</v>
      </c>
      <c r="C277" s="176" t="s">
        <v>123</v>
      </c>
      <c r="D277" s="176" t="s">
        <v>96</v>
      </c>
      <c r="E277" s="177">
        <v>1374992.6</v>
      </c>
    </row>
    <row r="278" spans="1:5" s="178" customFormat="1" ht="63" outlineLevel="3" x14ac:dyDescent="0.25">
      <c r="A278" s="175" t="s">
        <v>275</v>
      </c>
      <c r="B278" s="176" t="s">
        <v>548</v>
      </c>
      <c r="C278" s="176" t="s">
        <v>10</v>
      </c>
      <c r="D278" s="176" t="s">
        <v>96</v>
      </c>
      <c r="E278" s="177">
        <v>479806.79</v>
      </c>
    </row>
    <row r="279" spans="1:5" s="178" customFormat="1" outlineLevel="4" x14ac:dyDescent="0.25">
      <c r="A279" s="175" t="s">
        <v>435</v>
      </c>
      <c r="B279" s="176" t="s">
        <v>548</v>
      </c>
      <c r="C279" s="176" t="s">
        <v>394</v>
      </c>
      <c r="D279" s="176" t="s">
        <v>96</v>
      </c>
      <c r="E279" s="177">
        <v>479806.79</v>
      </c>
    </row>
    <row r="280" spans="1:5" s="178" customFormat="1" outlineLevel="5" x14ac:dyDescent="0.25">
      <c r="A280" s="175" t="s">
        <v>304</v>
      </c>
      <c r="B280" s="176" t="s">
        <v>548</v>
      </c>
      <c r="C280" s="176" t="s">
        <v>394</v>
      </c>
      <c r="D280" s="176" t="s">
        <v>94</v>
      </c>
      <c r="E280" s="177">
        <v>479806.79</v>
      </c>
    </row>
    <row r="281" spans="1:5" s="178" customFormat="1" ht="31.5" outlineLevel="6" x14ac:dyDescent="0.25">
      <c r="A281" s="175" t="s">
        <v>308</v>
      </c>
      <c r="B281" s="176" t="s">
        <v>548</v>
      </c>
      <c r="C281" s="176" t="s">
        <v>394</v>
      </c>
      <c r="D281" s="176" t="s">
        <v>82</v>
      </c>
      <c r="E281" s="177">
        <v>479806.79</v>
      </c>
    </row>
    <row r="282" spans="1:5" s="178" customFormat="1" ht="31.5" outlineLevel="7" x14ac:dyDescent="0.25">
      <c r="A282" s="175" t="s">
        <v>279</v>
      </c>
      <c r="B282" s="176" t="s">
        <v>548</v>
      </c>
      <c r="C282" s="176" t="s">
        <v>106</v>
      </c>
      <c r="D282" s="176" t="s">
        <v>96</v>
      </c>
      <c r="E282" s="177">
        <v>895185.81</v>
      </c>
    </row>
    <row r="283" spans="1:5" s="178" customFormat="1" ht="31.5" outlineLevel="1" x14ac:dyDescent="0.25">
      <c r="A283" s="175" t="s">
        <v>280</v>
      </c>
      <c r="B283" s="176" t="s">
        <v>548</v>
      </c>
      <c r="C283" s="176" t="s">
        <v>107</v>
      </c>
      <c r="D283" s="176" t="s">
        <v>96</v>
      </c>
      <c r="E283" s="177">
        <v>895185.81</v>
      </c>
    </row>
    <row r="284" spans="1:5" s="178" customFormat="1" outlineLevel="2" x14ac:dyDescent="0.25">
      <c r="A284" s="175" t="s">
        <v>304</v>
      </c>
      <c r="B284" s="176" t="s">
        <v>548</v>
      </c>
      <c r="C284" s="176" t="s">
        <v>107</v>
      </c>
      <c r="D284" s="176" t="s">
        <v>94</v>
      </c>
      <c r="E284" s="177">
        <v>895185.81</v>
      </c>
    </row>
    <row r="285" spans="1:5" s="178" customFormat="1" ht="31.5" outlineLevel="3" x14ac:dyDescent="0.25">
      <c r="A285" s="175" t="s">
        <v>308</v>
      </c>
      <c r="B285" s="176" t="s">
        <v>548</v>
      </c>
      <c r="C285" s="176" t="s">
        <v>107</v>
      </c>
      <c r="D285" s="176" t="s">
        <v>82</v>
      </c>
      <c r="E285" s="177">
        <v>895185.81</v>
      </c>
    </row>
    <row r="286" spans="1:5" s="178" customFormat="1" ht="141.75" outlineLevel="4" x14ac:dyDescent="0.25">
      <c r="A286" s="175" t="s">
        <v>434</v>
      </c>
      <c r="B286" s="176" t="s">
        <v>392</v>
      </c>
      <c r="C286" s="176" t="s">
        <v>123</v>
      </c>
      <c r="D286" s="176" t="s">
        <v>96</v>
      </c>
      <c r="E286" s="177">
        <v>959620</v>
      </c>
    </row>
    <row r="287" spans="1:5" s="178" customFormat="1" ht="63" outlineLevel="5" x14ac:dyDescent="0.25">
      <c r="A287" s="175" t="s">
        <v>275</v>
      </c>
      <c r="B287" s="176" t="s">
        <v>392</v>
      </c>
      <c r="C287" s="176" t="s">
        <v>10</v>
      </c>
      <c r="D287" s="176" t="s">
        <v>96</v>
      </c>
      <c r="E287" s="177">
        <v>959620</v>
      </c>
    </row>
    <row r="288" spans="1:5" s="178" customFormat="1" outlineLevel="6" x14ac:dyDescent="0.25">
      <c r="A288" s="175" t="s">
        <v>435</v>
      </c>
      <c r="B288" s="176" t="s">
        <v>392</v>
      </c>
      <c r="C288" s="176" t="s">
        <v>394</v>
      </c>
      <c r="D288" s="176" t="s">
        <v>96</v>
      </c>
      <c r="E288" s="177">
        <v>959620</v>
      </c>
    </row>
    <row r="289" spans="1:5" s="178" customFormat="1" outlineLevel="7" x14ac:dyDescent="0.25">
      <c r="A289" s="175" t="s">
        <v>304</v>
      </c>
      <c r="B289" s="176" t="s">
        <v>392</v>
      </c>
      <c r="C289" s="176" t="s">
        <v>394</v>
      </c>
      <c r="D289" s="176" t="s">
        <v>94</v>
      </c>
      <c r="E289" s="177">
        <v>959620</v>
      </c>
    </row>
    <row r="290" spans="1:5" s="178" customFormat="1" ht="31.5" outlineLevel="3" x14ac:dyDescent="0.25">
      <c r="A290" s="175" t="s">
        <v>308</v>
      </c>
      <c r="B290" s="176" t="s">
        <v>392</v>
      </c>
      <c r="C290" s="176" t="s">
        <v>394</v>
      </c>
      <c r="D290" s="176" t="s">
        <v>82</v>
      </c>
      <c r="E290" s="177">
        <v>959620</v>
      </c>
    </row>
    <row r="291" spans="1:5" s="178" customFormat="1" ht="47.25" outlineLevel="4" x14ac:dyDescent="0.25">
      <c r="A291" s="175" t="s">
        <v>436</v>
      </c>
      <c r="B291" s="176" t="s">
        <v>144</v>
      </c>
      <c r="C291" s="176" t="s">
        <v>123</v>
      </c>
      <c r="D291" s="176" t="s">
        <v>96</v>
      </c>
      <c r="E291" s="177">
        <v>5377544.3700000001</v>
      </c>
    </row>
    <row r="292" spans="1:5" s="178" customFormat="1" ht="47.25" outlineLevel="5" x14ac:dyDescent="0.25">
      <c r="A292" s="175" t="s">
        <v>437</v>
      </c>
      <c r="B292" s="176" t="s">
        <v>232</v>
      </c>
      <c r="C292" s="176" t="s">
        <v>123</v>
      </c>
      <c r="D292" s="176" t="s">
        <v>96</v>
      </c>
      <c r="E292" s="177">
        <v>5377544.3700000001</v>
      </c>
    </row>
    <row r="293" spans="1:5" s="178" customFormat="1" ht="78.75" outlineLevel="6" x14ac:dyDescent="0.25">
      <c r="A293" s="175" t="s">
        <v>503</v>
      </c>
      <c r="B293" s="176" t="s">
        <v>233</v>
      </c>
      <c r="C293" s="176" t="s">
        <v>123</v>
      </c>
      <c r="D293" s="176" t="s">
        <v>96</v>
      </c>
      <c r="E293" s="177">
        <v>1178023.49</v>
      </c>
    </row>
    <row r="294" spans="1:5" s="178" customFormat="1" ht="47.25" outlineLevel="7" x14ac:dyDescent="0.25">
      <c r="A294" s="175" t="s">
        <v>564</v>
      </c>
      <c r="B294" s="176" t="s">
        <v>513</v>
      </c>
      <c r="C294" s="176" t="s">
        <v>123</v>
      </c>
      <c r="D294" s="176" t="s">
        <v>96</v>
      </c>
      <c r="E294" s="177">
        <v>453249.9</v>
      </c>
    </row>
    <row r="295" spans="1:5" s="178" customFormat="1" ht="31.5" outlineLevel="3" x14ac:dyDescent="0.25">
      <c r="A295" s="175" t="s">
        <v>279</v>
      </c>
      <c r="B295" s="176" t="s">
        <v>513</v>
      </c>
      <c r="C295" s="176" t="s">
        <v>106</v>
      </c>
      <c r="D295" s="176" t="s">
        <v>96</v>
      </c>
      <c r="E295" s="177">
        <v>453249.9</v>
      </c>
    </row>
    <row r="296" spans="1:5" s="178" customFormat="1" ht="31.5" outlineLevel="4" x14ac:dyDescent="0.25">
      <c r="A296" s="175" t="s">
        <v>280</v>
      </c>
      <c r="B296" s="176" t="s">
        <v>513</v>
      </c>
      <c r="C296" s="176" t="s">
        <v>107</v>
      </c>
      <c r="D296" s="176" t="s">
        <v>96</v>
      </c>
      <c r="E296" s="177">
        <v>453249.9</v>
      </c>
    </row>
    <row r="297" spans="1:5" s="178" customFormat="1" outlineLevel="5" x14ac:dyDescent="0.25">
      <c r="A297" s="175" t="s">
        <v>304</v>
      </c>
      <c r="B297" s="176" t="s">
        <v>513</v>
      </c>
      <c r="C297" s="176" t="s">
        <v>107</v>
      </c>
      <c r="D297" s="176" t="s">
        <v>94</v>
      </c>
      <c r="E297" s="177">
        <v>453249.9</v>
      </c>
    </row>
    <row r="298" spans="1:5" s="178" customFormat="1" outlineLevel="6" x14ac:dyDescent="0.25">
      <c r="A298" s="175" t="s">
        <v>307</v>
      </c>
      <c r="B298" s="176" t="s">
        <v>513</v>
      </c>
      <c r="C298" s="176" t="s">
        <v>107</v>
      </c>
      <c r="D298" s="176" t="s">
        <v>95</v>
      </c>
      <c r="E298" s="177">
        <v>453249.9</v>
      </c>
    </row>
    <row r="299" spans="1:5" s="178" customFormat="1" ht="63" outlineLevel="7" x14ac:dyDescent="0.25">
      <c r="A299" s="175" t="s">
        <v>842</v>
      </c>
      <c r="B299" s="176" t="s">
        <v>838</v>
      </c>
      <c r="C299" s="176" t="s">
        <v>123</v>
      </c>
      <c r="D299" s="176" t="s">
        <v>96</v>
      </c>
      <c r="E299" s="177">
        <v>4485.3</v>
      </c>
    </row>
    <row r="300" spans="1:5" s="178" customFormat="1" ht="31.5" outlineLevel="3" x14ac:dyDescent="0.25">
      <c r="A300" s="175" t="s">
        <v>279</v>
      </c>
      <c r="B300" s="176" t="s">
        <v>838</v>
      </c>
      <c r="C300" s="176" t="s">
        <v>106</v>
      </c>
      <c r="D300" s="176" t="s">
        <v>96</v>
      </c>
      <c r="E300" s="177">
        <v>4485.3</v>
      </c>
    </row>
    <row r="301" spans="1:5" s="178" customFormat="1" ht="31.5" outlineLevel="4" x14ac:dyDescent="0.25">
      <c r="A301" s="175" t="s">
        <v>280</v>
      </c>
      <c r="B301" s="176" t="s">
        <v>838</v>
      </c>
      <c r="C301" s="176" t="s">
        <v>107</v>
      </c>
      <c r="D301" s="176" t="s">
        <v>96</v>
      </c>
      <c r="E301" s="177">
        <v>4485.3</v>
      </c>
    </row>
    <row r="302" spans="1:5" s="178" customFormat="1" outlineLevel="5" x14ac:dyDescent="0.25">
      <c r="A302" s="175" t="s">
        <v>304</v>
      </c>
      <c r="B302" s="176" t="s">
        <v>838</v>
      </c>
      <c r="C302" s="176" t="s">
        <v>107</v>
      </c>
      <c r="D302" s="176" t="s">
        <v>94</v>
      </c>
      <c r="E302" s="177">
        <v>4485.3</v>
      </c>
    </row>
    <row r="303" spans="1:5" s="178" customFormat="1" outlineLevel="6" x14ac:dyDescent="0.25">
      <c r="A303" s="175" t="s">
        <v>307</v>
      </c>
      <c r="B303" s="176" t="s">
        <v>838</v>
      </c>
      <c r="C303" s="176" t="s">
        <v>107</v>
      </c>
      <c r="D303" s="176" t="s">
        <v>95</v>
      </c>
      <c r="E303" s="177">
        <v>4485.3</v>
      </c>
    </row>
    <row r="304" spans="1:5" s="178" customFormat="1" ht="31.5" outlineLevel="7" x14ac:dyDescent="0.25">
      <c r="A304" s="175" t="s">
        <v>710</v>
      </c>
      <c r="B304" s="176" t="s">
        <v>514</v>
      </c>
      <c r="C304" s="176" t="s">
        <v>123</v>
      </c>
      <c r="D304" s="176" t="s">
        <v>96</v>
      </c>
      <c r="E304" s="177">
        <v>720288.29</v>
      </c>
    </row>
    <row r="305" spans="1:6" s="178" customFormat="1" ht="31.5" outlineLevel="4" x14ac:dyDescent="0.25">
      <c r="A305" s="175" t="s">
        <v>279</v>
      </c>
      <c r="B305" s="176" t="s">
        <v>514</v>
      </c>
      <c r="C305" s="176" t="s">
        <v>106</v>
      </c>
      <c r="D305" s="176" t="s">
        <v>96</v>
      </c>
      <c r="E305" s="177">
        <v>720288.29</v>
      </c>
    </row>
    <row r="306" spans="1:6" s="178" customFormat="1" ht="31.5" outlineLevel="5" x14ac:dyDescent="0.25">
      <c r="A306" s="175" t="s">
        <v>280</v>
      </c>
      <c r="B306" s="176" t="s">
        <v>514</v>
      </c>
      <c r="C306" s="176" t="s">
        <v>107</v>
      </c>
      <c r="D306" s="176" t="s">
        <v>96</v>
      </c>
      <c r="E306" s="177">
        <v>720288.29</v>
      </c>
    </row>
    <row r="307" spans="1:6" s="178" customFormat="1" outlineLevel="6" x14ac:dyDescent="0.25">
      <c r="A307" s="175" t="s">
        <v>304</v>
      </c>
      <c r="B307" s="176" t="s">
        <v>514</v>
      </c>
      <c r="C307" s="176" t="s">
        <v>107</v>
      </c>
      <c r="D307" s="176" t="s">
        <v>94</v>
      </c>
      <c r="E307" s="177">
        <v>720288.29</v>
      </c>
    </row>
    <row r="308" spans="1:6" s="180" customFormat="1" outlineLevel="7" x14ac:dyDescent="0.25">
      <c r="A308" s="175" t="s">
        <v>307</v>
      </c>
      <c r="B308" s="176" t="s">
        <v>514</v>
      </c>
      <c r="C308" s="176" t="s">
        <v>107</v>
      </c>
      <c r="D308" s="176" t="s">
        <v>95</v>
      </c>
      <c r="E308" s="177">
        <v>720288.29</v>
      </c>
      <c r="F308" s="178"/>
    </row>
    <row r="309" spans="1:6" ht="78.75" x14ac:dyDescent="0.25">
      <c r="A309" s="175" t="s">
        <v>644</v>
      </c>
      <c r="B309" s="176" t="s">
        <v>613</v>
      </c>
      <c r="C309" s="176" t="s">
        <v>123</v>
      </c>
      <c r="D309" s="176" t="s">
        <v>96</v>
      </c>
      <c r="E309" s="177">
        <v>4199520.88</v>
      </c>
      <c r="F309" s="178"/>
    </row>
    <row r="310" spans="1:6" ht="47.25" x14ac:dyDescent="0.25">
      <c r="A310" s="175" t="s">
        <v>564</v>
      </c>
      <c r="B310" s="176" t="s">
        <v>614</v>
      </c>
      <c r="C310" s="176" t="s">
        <v>123</v>
      </c>
      <c r="D310" s="176" t="s">
        <v>96</v>
      </c>
      <c r="E310" s="177">
        <v>1529650.18</v>
      </c>
      <c r="F310" s="178"/>
    </row>
    <row r="311" spans="1:6" ht="31.5" x14ac:dyDescent="0.25">
      <c r="A311" s="175" t="s">
        <v>279</v>
      </c>
      <c r="B311" s="176" t="s">
        <v>614</v>
      </c>
      <c r="C311" s="176" t="s">
        <v>106</v>
      </c>
      <c r="D311" s="176" t="s">
        <v>96</v>
      </c>
      <c r="E311" s="177">
        <v>1529650.18</v>
      </c>
      <c r="F311" s="178"/>
    </row>
    <row r="312" spans="1:6" ht="31.5" x14ac:dyDescent="0.25">
      <c r="A312" s="175" t="s">
        <v>280</v>
      </c>
      <c r="B312" s="176" t="s">
        <v>614</v>
      </c>
      <c r="C312" s="176" t="s">
        <v>107</v>
      </c>
      <c r="D312" s="176" t="s">
        <v>96</v>
      </c>
      <c r="E312" s="177">
        <v>1529650.18</v>
      </c>
      <c r="F312" s="178"/>
    </row>
    <row r="313" spans="1:6" x14ac:dyDescent="0.25">
      <c r="A313" s="175" t="s">
        <v>304</v>
      </c>
      <c r="B313" s="176" t="s">
        <v>614</v>
      </c>
      <c r="C313" s="176" t="s">
        <v>107</v>
      </c>
      <c r="D313" s="176" t="s">
        <v>94</v>
      </c>
      <c r="E313" s="177">
        <v>1529650.18</v>
      </c>
      <c r="F313" s="178"/>
    </row>
    <row r="314" spans="1:6" x14ac:dyDescent="0.25">
      <c r="A314" s="175" t="s">
        <v>307</v>
      </c>
      <c r="B314" s="176" t="s">
        <v>614</v>
      </c>
      <c r="C314" s="176" t="s">
        <v>107</v>
      </c>
      <c r="D314" s="176" t="s">
        <v>95</v>
      </c>
      <c r="E314" s="177">
        <v>1529650.18</v>
      </c>
      <c r="F314" s="178"/>
    </row>
    <row r="315" spans="1:6" ht="47.25" x14ac:dyDescent="0.25">
      <c r="A315" s="175" t="s">
        <v>843</v>
      </c>
      <c r="B315" s="176" t="s">
        <v>840</v>
      </c>
      <c r="C315" s="176" t="s">
        <v>123</v>
      </c>
      <c r="D315" s="176" t="s">
        <v>96</v>
      </c>
      <c r="E315" s="177">
        <v>652112.07999999996</v>
      </c>
      <c r="F315" s="178"/>
    </row>
    <row r="316" spans="1:6" ht="31.5" x14ac:dyDescent="0.25">
      <c r="A316" s="175" t="s">
        <v>279</v>
      </c>
      <c r="B316" s="176" t="s">
        <v>840</v>
      </c>
      <c r="C316" s="176" t="s">
        <v>106</v>
      </c>
      <c r="D316" s="176" t="s">
        <v>96</v>
      </c>
      <c r="E316" s="177">
        <v>652112.07999999996</v>
      </c>
      <c r="F316" s="178"/>
    </row>
    <row r="317" spans="1:6" ht="31.5" x14ac:dyDescent="0.25">
      <c r="A317" s="175" t="s">
        <v>280</v>
      </c>
      <c r="B317" s="176" t="s">
        <v>840</v>
      </c>
      <c r="C317" s="176" t="s">
        <v>107</v>
      </c>
      <c r="D317" s="176" t="s">
        <v>96</v>
      </c>
      <c r="E317" s="177">
        <v>652112.07999999996</v>
      </c>
      <c r="F317" s="178"/>
    </row>
    <row r="318" spans="1:6" x14ac:dyDescent="0.25">
      <c r="A318" s="175" t="s">
        <v>304</v>
      </c>
      <c r="B318" s="176" t="s">
        <v>840</v>
      </c>
      <c r="C318" s="176" t="s">
        <v>107</v>
      </c>
      <c r="D318" s="176" t="s">
        <v>94</v>
      </c>
      <c r="E318" s="177">
        <v>652112.07999999996</v>
      </c>
      <c r="F318" s="178"/>
    </row>
    <row r="319" spans="1:6" x14ac:dyDescent="0.25">
      <c r="A319" s="175" t="s">
        <v>307</v>
      </c>
      <c r="B319" s="176" t="s">
        <v>840</v>
      </c>
      <c r="C319" s="176" t="s">
        <v>107</v>
      </c>
      <c r="D319" s="176" t="s">
        <v>95</v>
      </c>
      <c r="E319" s="177">
        <v>652112.07999999996</v>
      </c>
      <c r="F319" s="178"/>
    </row>
    <row r="320" spans="1:6" ht="31.5" x14ac:dyDescent="0.25">
      <c r="A320" s="175" t="s">
        <v>645</v>
      </c>
      <c r="B320" s="176" t="s">
        <v>616</v>
      </c>
      <c r="C320" s="176" t="s">
        <v>123</v>
      </c>
      <c r="D320" s="176" t="s">
        <v>96</v>
      </c>
      <c r="E320" s="177">
        <v>2017758.62</v>
      </c>
      <c r="F320" s="178"/>
    </row>
    <row r="321" spans="1:6" ht="31.5" x14ac:dyDescent="0.25">
      <c r="A321" s="175" t="s">
        <v>279</v>
      </c>
      <c r="B321" s="176" t="s">
        <v>616</v>
      </c>
      <c r="C321" s="176" t="s">
        <v>106</v>
      </c>
      <c r="D321" s="176" t="s">
        <v>96</v>
      </c>
      <c r="E321" s="177">
        <v>2017758.62</v>
      </c>
      <c r="F321" s="178"/>
    </row>
    <row r="322" spans="1:6" ht="31.5" x14ac:dyDescent="0.25">
      <c r="A322" s="175" t="s">
        <v>280</v>
      </c>
      <c r="B322" s="176" t="s">
        <v>616</v>
      </c>
      <c r="C322" s="176" t="s">
        <v>107</v>
      </c>
      <c r="D322" s="176" t="s">
        <v>96</v>
      </c>
      <c r="E322" s="177">
        <v>2017758.62</v>
      </c>
      <c r="F322" s="178"/>
    </row>
    <row r="323" spans="1:6" x14ac:dyDescent="0.25">
      <c r="A323" s="175" t="s">
        <v>304</v>
      </c>
      <c r="B323" s="176" t="s">
        <v>616</v>
      </c>
      <c r="C323" s="176" t="s">
        <v>107</v>
      </c>
      <c r="D323" s="176" t="s">
        <v>94</v>
      </c>
      <c r="E323" s="177">
        <v>2017758.62</v>
      </c>
      <c r="F323" s="178"/>
    </row>
    <row r="324" spans="1:6" x14ac:dyDescent="0.25">
      <c r="A324" s="175" t="s">
        <v>307</v>
      </c>
      <c r="B324" s="176" t="s">
        <v>616</v>
      </c>
      <c r="C324" s="176" t="s">
        <v>107</v>
      </c>
      <c r="D324" s="176" t="s">
        <v>95</v>
      </c>
      <c r="E324" s="177">
        <v>2017758.62</v>
      </c>
      <c r="F324" s="180"/>
    </row>
    <row r="325" spans="1:6" ht="47.25" x14ac:dyDescent="0.25">
      <c r="A325" s="175" t="s">
        <v>438</v>
      </c>
      <c r="B325" s="176" t="s">
        <v>145</v>
      </c>
      <c r="C325" s="176" t="s">
        <v>123</v>
      </c>
      <c r="D325" s="176" t="s">
        <v>96</v>
      </c>
      <c r="E325" s="177">
        <v>11199513.73</v>
      </c>
      <c r="F325" s="180"/>
    </row>
    <row r="326" spans="1:6" x14ac:dyDescent="0.25">
      <c r="A326" s="175" t="s">
        <v>439</v>
      </c>
      <c r="B326" s="176" t="s">
        <v>146</v>
      </c>
      <c r="C326" s="176" t="s">
        <v>123</v>
      </c>
      <c r="D326" s="176" t="s">
        <v>96</v>
      </c>
      <c r="E326" s="177">
        <v>1622600</v>
      </c>
      <c r="F326" s="180"/>
    </row>
    <row r="327" spans="1:6" x14ac:dyDescent="0.25">
      <c r="A327" s="175" t="s">
        <v>440</v>
      </c>
      <c r="B327" s="176" t="s">
        <v>236</v>
      </c>
      <c r="C327" s="176" t="s">
        <v>123</v>
      </c>
      <c r="D327" s="176" t="s">
        <v>96</v>
      </c>
      <c r="E327" s="177">
        <v>1622600</v>
      </c>
      <c r="F327" s="180"/>
    </row>
    <row r="328" spans="1:6" ht="63" x14ac:dyDescent="0.25">
      <c r="A328" s="175" t="s">
        <v>646</v>
      </c>
      <c r="B328" s="176" t="s">
        <v>399</v>
      </c>
      <c r="C328" s="176" t="s">
        <v>123</v>
      </c>
      <c r="D328" s="176" t="s">
        <v>96</v>
      </c>
      <c r="E328" s="177">
        <v>439400</v>
      </c>
      <c r="F328" s="180"/>
    </row>
    <row r="329" spans="1:6" ht="31.5" x14ac:dyDescent="0.25">
      <c r="A329" s="175" t="s">
        <v>565</v>
      </c>
      <c r="B329" s="176" t="s">
        <v>399</v>
      </c>
      <c r="C329" s="176" t="s">
        <v>551</v>
      </c>
      <c r="D329" s="176" t="s">
        <v>96</v>
      </c>
      <c r="E329" s="177">
        <v>439400</v>
      </c>
      <c r="F329" s="180"/>
    </row>
    <row r="330" spans="1:6" x14ac:dyDescent="0.25">
      <c r="A330" s="175" t="s">
        <v>566</v>
      </c>
      <c r="B330" s="176" t="s">
        <v>399</v>
      </c>
      <c r="C330" s="176" t="s">
        <v>553</v>
      </c>
      <c r="D330" s="176" t="s">
        <v>96</v>
      </c>
      <c r="E330" s="177">
        <v>439400</v>
      </c>
      <c r="F330" s="180"/>
    </row>
    <row r="331" spans="1:6" x14ac:dyDescent="0.25">
      <c r="A331" s="175" t="s">
        <v>301</v>
      </c>
      <c r="B331" s="176" t="s">
        <v>399</v>
      </c>
      <c r="C331" s="176" t="s">
        <v>553</v>
      </c>
      <c r="D331" s="176" t="s">
        <v>4</v>
      </c>
      <c r="E331" s="177">
        <v>439400</v>
      </c>
      <c r="F331" s="180"/>
    </row>
    <row r="332" spans="1:6" x14ac:dyDescent="0.25">
      <c r="A332" s="175" t="s">
        <v>302</v>
      </c>
      <c r="B332" s="176" t="s">
        <v>399</v>
      </c>
      <c r="C332" s="176" t="s">
        <v>553</v>
      </c>
      <c r="D332" s="176" t="s">
        <v>34</v>
      </c>
      <c r="E332" s="177">
        <v>439400</v>
      </c>
      <c r="F332" s="180"/>
    </row>
    <row r="333" spans="1:6" ht="63" x14ac:dyDescent="0.25">
      <c r="A333" s="175" t="s">
        <v>567</v>
      </c>
      <c r="B333" s="176" t="s">
        <v>400</v>
      </c>
      <c r="C333" s="176" t="s">
        <v>123</v>
      </c>
      <c r="D333" s="176" t="s">
        <v>96</v>
      </c>
      <c r="E333" s="177">
        <v>499839.78</v>
      </c>
      <c r="F333" s="180"/>
    </row>
    <row r="334" spans="1:6" ht="31.5" x14ac:dyDescent="0.25">
      <c r="A334" s="175" t="s">
        <v>565</v>
      </c>
      <c r="B334" s="176" t="s">
        <v>400</v>
      </c>
      <c r="C334" s="176" t="s">
        <v>551</v>
      </c>
      <c r="D334" s="176" t="s">
        <v>96</v>
      </c>
      <c r="E334" s="177">
        <v>499839.78</v>
      </c>
      <c r="F334" s="180"/>
    </row>
    <row r="335" spans="1:6" x14ac:dyDescent="0.25">
      <c r="A335" s="175" t="s">
        <v>566</v>
      </c>
      <c r="B335" s="176" t="s">
        <v>400</v>
      </c>
      <c r="C335" s="176" t="s">
        <v>553</v>
      </c>
      <c r="D335" s="176" t="s">
        <v>96</v>
      </c>
      <c r="E335" s="177">
        <v>499839.78</v>
      </c>
      <c r="F335" s="180"/>
    </row>
    <row r="336" spans="1:6" x14ac:dyDescent="0.25">
      <c r="A336" s="175" t="s">
        <v>301</v>
      </c>
      <c r="B336" s="176" t="s">
        <v>400</v>
      </c>
      <c r="C336" s="176" t="s">
        <v>553</v>
      </c>
      <c r="D336" s="176" t="s">
        <v>4</v>
      </c>
      <c r="E336" s="177">
        <v>499839.78</v>
      </c>
      <c r="F336" s="180"/>
    </row>
    <row r="337" spans="1:6" x14ac:dyDescent="0.25">
      <c r="A337" s="175" t="s">
        <v>302</v>
      </c>
      <c r="B337" s="176" t="s">
        <v>400</v>
      </c>
      <c r="C337" s="176" t="s">
        <v>553</v>
      </c>
      <c r="D337" s="176" t="s">
        <v>34</v>
      </c>
      <c r="E337" s="177">
        <v>499839.78</v>
      </c>
      <c r="F337" s="180"/>
    </row>
    <row r="338" spans="1:6" ht="78.75" x14ac:dyDescent="0.25">
      <c r="A338" s="175" t="s">
        <v>860</v>
      </c>
      <c r="B338" s="176" t="s">
        <v>868</v>
      </c>
      <c r="C338" s="176" t="s">
        <v>123</v>
      </c>
      <c r="D338" s="176" t="s">
        <v>96</v>
      </c>
      <c r="E338" s="177">
        <v>89449.08</v>
      </c>
      <c r="F338" s="180"/>
    </row>
    <row r="339" spans="1:6" ht="31.5" x14ac:dyDescent="0.25">
      <c r="A339" s="175" t="s">
        <v>565</v>
      </c>
      <c r="B339" s="176" t="s">
        <v>868</v>
      </c>
      <c r="C339" s="176" t="s">
        <v>551</v>
      </c>
      <c r="D339" s="176" t="s">
        <v>96</v>
      </c>
      <c r="E339" s="177">
        <v>89449.08</v>
      </c>
      <c r="F339" s="180"/>
    </row>
    <row r="340" spans="1:6" x14ac:dyDescent="0.25">
      <c r="A340" s="175" t="s">
        <v>566</v>
      </c>
      <c r="B340" s="176" t="s">
        <v>868</v>
      </c>
      <c r="C340" s="176" t="s">
        <v>553</v>
      </c>
      <c r="D340" s="176" t="s">
        <v>96</v>
      </c>
      <c r="E340" s="177">
        <v>89449.08</v>
      </c>
      <c r="F340" s="180"/>
    </row>
    <row r="341" spans="1:6" x14ac:dyDescent="0.25">
      <c r="A341" s="175" t="s">
        <v>301</v>
      </c>
      <c r="B341" s="176" t="s">
        <v>868</v>
      </c>
      <c r="C341" s="176" t="s">
        <v>553</v>
      </c>
      <c r="D341" s="176" t="s">
        <v>4</v>
      </c>
      <c r="E341" s="177">
        <v>89449.08</v>
      </c>
      <c r="F341" s="180"/>
    </row>
    <row r="342" spans="1:6" x14ac:dyDescent="0.25">
      <c r="A342" s="175" t="s">
        <v>302</v>
      </c>
      <c r="B342" s="176" t="s">
        <v>868</v>
      </c>
      <c r="C342" s="176" t="s">
        <v>553</v>
      </c>
      <c r="D342" s="176" t="s">
        <v>34</v>
      </c>
      <c r="E342" s="177">
        <v>89449.08</v>
      </c>
      <c r="F342" s="180"/>
    </row>
    <row r="343" spans="1:6" x14ac:dyDescent="0.25">
      <c r="A343" s="175" t="s">
        <v>568</v>
      </c>
      <c r="B343" s="176" t="s">
        <v>515</v>
      </c>
      <c r="C343" s="176" t="s">
        <v>123</v>
      </c>
      <c r="D343" s="176" t="s">
        <v>96</v>
      </c>
      <c r="E343" s="177">
        <v>2499.87</v>
      </c>
      <c r="F343" s="180"/>
    </row>
    <row r="344" spans="1:6" ht="31.5" x14ac:dyDescent="0.25">
      <c r="A344" s="175" t="s">
        <v>565</v>
      </c>
      <c r="B344" s="176" t="s">
        <v>515</v>
      </c>
      <c r="C344" s="176" t="s">
        <v>551</v>
      </c>
      <c r="D344" s="176" t="s">
        <v>96</v>
      </c>
      <c r="E344" s="177">
        <v>2499.87</v>
      </c>
      <c r="F344" s="180"/>
    </row>
    <row r="345" spans="1:6" x14ac:dyDescent="0.25">
      <c r="A345" s="175" t="s">
        <v>566</v>
      </c>
      <c r="B345" s="176" t="s">
        <v>515</v>
      </c>
      <c r="C345" s="176" t="s">
        <v>553</v>
      </c>
      <c r="D345" s="176" t="s">
        <v>96</v>
      </c>
      <c r="E345" s="177">
        <v>2499.87</v>
      </c>
      <c r="F345" s="180"/>
    </row>
    <row r="346" spans="1:6" x14ac:dyDescent="0.25">
      <c r="A346" s="175" t="s">
        <v>301</v>
      </c>
      <c r="B346" s="176" t="s">
        <v>515</v>
      </c>
      <c r="C346" s="176" t="s">
        <v>553</v>
      </c>
      <c r="D346" s="176" t="s">
        <v>4</v>
      </c>
      <c r="E346" s="177">
        <v>2499.87</v>
      </c>
      <c r="F346" s="180"/>
    </row>
    <row r="347" spans="1:6" x14ac:dyDescent="0.25">
      <c r="A347" s="175" t="s">
        <v>302</v>
      </c>
      <c r="B347" s="176" t="s">
        <v>515</v>
      </c>
      <c r="C347" s="176" t="s">
        <v>553</v>
      </c>
      <c r="D347" s="176" t="s">
        <v>34</v>
      </c>
      <c r="E347" s="177">
        <v>2499.87</v>
      </c>
      <c r="F347" s="180"/>
    </row>
    <row r="348" spans="1:6" ht="63" x14ac:dyDescent="0.25">
      <c r="A348" s="175" t="s">
        <v>504</v>
      </c>
      <c r="B348" s="176" t="s">
        <v>402</v>
      </c>
      <c r="C348" s="176" t="s">
        <v>123</v>
      </c>
      <c r="D348" s="176" t="s">
        <v>96</v>
      </c>
      <c r="E348" s="177">
        <v>23250</v>
      </c>
      <c r="F348" s="180"/>
    </row>
    <row r="349" spans="1:6" ht="31.5" x14ac:dyDescent="0.25">
      <c r="A349" s="175" t="s">
        <v>565</v>
      </c>
      <c r="B349" s="176" t="s">
        <v>402</v>
      </c>
      <c r="C349" s="176" t="s">
        <v>551</v>
      </c>
      <c r="D349" s="176" t="s">
        <v>96</v>
      </c>
      <c r="E349" s="177">
        <v>23250</v>
      </c>
      <c r="F349" s="180"/>
    </row>
    <row r="350" spans="1:6" x14ac:dyDescent="0.25">
      <c r="A350" s="175" t="s">
        <v>566</v>
      </c>
      <c r="B350" s="176" t="s">
        <v>402</v>
      </c>
      <c r="C350" s="176" t="s">
        <v>553</v>
      </c>
      <c r="D350" s="176" t="s">
        <v>96</v>
      </c>
      <c r="E350" s="177">
        <v>23250</v>
      </c>
      <c r="F350" s="180"/>
    </row>
    <row r="351" spans="1:6" x14ac:dyDescent="0.25">
      <c r="A351" s="175" t="s">
        <v>301</v>
      </c>
      <c r="B351" s="176" t="s">
        <v>402</v>
      </c>
      <c r="C351" s="176" t="s">
        <v>553</v>
      </c>
      <c r="D351" s="176" t="s">
        <v>4</v>
      </c>
      <c r="E351" s="177">
        <v>23250</v>
      </c>
      <c r="F351" s="180"/>
    </row>
    <row r="352" spans="1:6" x14ac:dyDescent="0.25">
      <c r="A352" s="175" t="s">
        <v>302</v>
      </c>
      <c r="B352" s="176" t="s">
        <v>402</v>
      </c>
      <c r="C352" s="176" t="s">
        <v>553</v>
      </c>
      <c r="D352" s="176" t="s">
        <v>34</v>
      </c>
      <c r="E352" s="177">
        <v>23250</v>
      </c>
      <c r="F352" s="180"/>
    </row>
    <row r="353" spans="1:6" ht="94.5" x14ac:dyDescent="0.25">
      <c r="A353" s="175" t="s">
        <v>647</v>
      </c>
      <c r="B353" s="176" t="s">
        <v>626</v>
      </c>
      <c r="C353" s="176" t="s">
        <v>123</v>
      </c>
      <c r="D353" s="176" t="s">
        <v>96</v>
      </c>
      <c r="E353" s="177">
        <v>568161.27</v>
      </c>
      <c r="F353" s="180"/>
    </row>
    <row r="354" spans="1:6" ht="31.5" x14ac:dyDescent="0.25">
      <c r="A354" s="175" t="s">
        <v>565</v>
      </c>
      <c r="B354" s="176" t="s">
        <v>626</v>
      </c>
      <c r="C354" s="176" t="s">
        <v>551</v>
      </c>
      <c r="D354" s="176" t="s">
        <v>96</v>
      </c>
      <c r="E354" s="177">
        <v>568161.27</v>
      </c>
      <c r="F354" s="180"/>
    </row>
    <row r="355" spans="1:6" x14ac:dyDescent="0.25">
      <c r="A355" s="175" t="s">
        <v>566</v>
      </c>
      <c r="B355" s="176" t="s">
        <v>626</v>
      </c>
      <c r="C355" s="176" t="s">
        <v>553</v>
      </c>
      <c r="D355" s="176" t="s">
        <v>96</v>
      </c>
      <c r="E355" s="177">
        <v>568161.27</v>
      </c>
      <c r="F355" s="180"/>
    </row>
    <row r="356" spans="1:6" x14ac:dyDescent="0.25">
      <c r="A356" s="175" t="s">
        <v>301</v>
      </c>
      <c r="B356" s="176" t="s">
        <v>626</v>
      </c>
      <c r="C356" s="176" t="s">
        <v>553</v>
      </c>
      <c r="D356" s="176" t="s">
        <v>4</v>
      </c>
      <c r="E356" s="177">
        <v>568161.27</v>
      </c>
      <c r="F356" s="180"/>
    </row>
    <row r="357" spans="1:6" x14ac:dyDescent="0.25">
      <c r="A357" s="175" t="s">
        <v>302</v>
      </c>
      <c r="B357" s="176" t="s">
        <v>626</v>
      </c>
      <c r="C357" s="176" t="s">
        <v>553</v>
      </c>
      <c r="D357" s="176" t="s">
        <v>34</v>
      </c>
      <c r="E357" s="177">
        <v>568161.27</v>
      </c>
      <c r="F357" s="180"/>
    </row>
    <row r="358" spans="1:6" x14ac:dyDescent="0.25">
      <c r="A358" s="175" t="s">
        <v>247</v>
      </c>
      <c r="B358" s="176" t="s">
        <v>147</v>
      </c>
      <c r="C358" s="176" t="s">
        <v>123</v>
      </c>
      <c r="D358" s="176" t="s">
        <v>96</v>
      </c>
      <c r="E358" s="177">
        <v>9576913.7300000004</v>
      </c>
      <c r="F358" s="180"/>
    </row>
    <row r="359" spans="1:6" ht="31.5" x14ac:dyDescent="0.25">
      <c r="A359" s="175" t="s">
        <v>442</v>
      </c>
      <c r="B359" s="176" t="s">
        <v>238</v>
      </c>
      <c r="C359" s="176" t="s">
        <v>123</v>
      </c>
      <c r="D359" s="176" t="s">
        <v>96</v>
      </c>
      <c r="E359" s="177">
        <v>8280654.3600000003</v>
      </c>
      <c r="F359" s="180"/>
    </row>
    <row r="360" spans="1:6" ht="63" x14ac:dyDescent="0.25">
      <c r="A360" s="175" t="s">
        <v>290</v>
      </c>
      <c r="B360" s="176" t="s">
        <v>627</v>
      </c>
      <c r="C360" s="176" t="s">
        <v>123</v>
      </c>
      <c r="D360" s="176" t="s">
        <v>96</v>
      </c>
      <c r="E360" s="177">
        <v>180000</v>
      </c>
      <c r="F360" s="180"/>
    </row>
    <row r="361" spans="1:6" ht="31.5" x14ac:dyDescent="0.25">
      <c r="A361" s="175" t="s">
        <v>565</v>
      </c>
      <c r="B361" s="176" t="s">
        <v>627</v>
      </c>
      <c r="C361" s="176" t="s">
        <v>551</v>
      </c>
      <c r="D361" s="176" t="s">
        <v>96</v>
      </c>
      <c r="E361" s="177">
        <v>180000</v>
      </c>
      <c r="F361" s="180"/>
    </row>
    <row r="362" spans="1:6" x14ac:dyDescent="0.25">
      <c r="A362" s="175" t="s">
        <v>566</v>
      </c>
      <c r="B362" s="176" t="s">
        <v>627</v>
      </c>
      <c r="C362" s="176" t="s">
        <v>553</v>
      </c>
      <c r="D362" s="176" t="s">
        <v>96</v>
      </c>
      <c r="E362" s="177">
        <v>180000</v>
      </c>
      <c r="F362" s="180"/>
    </row>
    <row r="363" spans="1:6" x14ac:dyDescent="0.25">
      <c r="A363" s="175" t="s">
        <v>301</v>
      </c>
      <c r="B363" s="176" t="s">
        <v>627</v>
      </c>
      <c r="C363" s="176" t="s">
        <v>553</v>
      </c>
      <c r="D363" s="176" t="s">
        <v>4</v>
      </c>
      <c r="E363" s="177">
        <v>180000</v>
      </c>
      <c r="F363" s="180"/>
    </row>
    <row r="364" spans="1:6" x14ac:dyDescent="0.25">
      <c r="A364" s="175" t="s">
        <v>302</v>
      </c>
      <c r="B364" s="176" t="s">
        <v>627</v>
      </c>
      <c r="C364" s="176" t="s">
        <v>553</v>
      </c>
      <c r="D364" s="176" t="s">
        <v>34</v>
      </c>
      <c r="E364" s="177">
        <v>180000</v>
      </c>
      <c r="F364" s="180"/>
    </row>
    <row r="365" spans="1:6" ht="63" x14ac:dyDescent="0.25">
      <c r="A365" s="175" t="s">
        <v>646</v>
      </c>
      <c r="B365" s="176" t="s">
        <v>404</v>
      </c>
      <c r="C365" s="176" t="s">
        <v>123</v>
      </c>
      <c r="D365" s="176" t="s">
        <v>96</v>
      </c>
      <c r="E365" s="177">
        <v>2771000</v>
      </c>
      <c r="F365" s="180"/>
    </row>
    <row r="366" spans="1:6" ht="31.5" x14ac:dyDescent="0.25">
      <c r="A366" s="175" t="s">
        <v>565</v>
      </c>
      <c r="B366" s="176" t="s">
        <v>404</v>
      </c>
      <c r="C366" s="176" t="s">
        <v>551</v>
      </c>
      <c r="D366" s="176" t="s">
        <v>96</v>
      </c>
      <c r="E366" s="177">
        <v>2771000</v>
      </c>
      <c r="F366" s="180"/>
    </row>
    <row r="367" spans="1:6" x14ac:dyDescent="0.25">
      <c r="A367" s="175" t="s">
        <v>566</v>
      </c>
      <c r="B367" s="176" t="s">
        <v>404</v>
      </c>
      <c r="C367" s="176" t="s">
        <v>553</v>
      </c>
      <c r="D367" s="176" t="s">
        <v>96</v>
      </c>
      <c r="E367" s="177">
        <v>2771000</v>
      </c>
      <c r="F367" s="180"/>
    </row>
    <row r="368" spans="1:6" x14ac:dyDescent="0.25">
      <c r="A368" s="175" t="s">
        <v>301</v>
      </c>
      <c r="B368" s="176" t="s">
        <v>404</v>
      </c>
      <c r="C368" s="176" t="s">
        <v>553</v>
      </c>
      <c r="D368" s="176" t="s">
        <v>4</v>
      </c>
      <c r="E368" s="177">
        <v>2771000</v>
      </c>
      <c r="F368" s="180"/>
    </row>
    <row r="369" spans="1:6" x14ac:dyDescent="0.25">
      <c r="A369" s="175" t="s">
        <v>302</v>
      </c>
      <c r="B369" s="176" t="s">
        <v>404</v>
      </c>
      <c r="C369" s="176" t="s">
        <v>553</v>
      </c>
      <c r="D369" s="176" t="s">
        <v>34</v>
      </c>
      <c r="E369" s="177">
        <v>2771000</v>
      </c>
      <c r="F369" s="180"/>
    </row>
    <row r="370" spans="1:6" ht="31.5" x14ac:dyDescent="0.25">
      <c r="A370" s="175" t="s">
        <v>443</v>
      </c>
      <c r="B370" s="176" t="s">
        <v>406</v>
      </c>
      <c r="C370" s="176" t="s">
        <v>123</v>
      </c>
      <c r="D370" s="176" t="s">
        <v>96</v>
      </c>
      <c r="E370" s="177">
        <v>1322445.3500000001</v>
      </c>
      <c r="F370" s="180"/>
    </row>
    <row r="371" spans="1:6" ht="31.5" x14ac:dyDescent="0.25">
      <c r="A371" s="175" t="s">
        <v>565</v>
      </c>
      <c r="B371" s="176" t="s">
        <v>406</v>
      </c>
      <c r="C371" s="176" t="s">
        <v>551</v>
      </c>
      <c r="D371" s="176" t="s">
        <v>96</v>
      </c>
      <c r="E371" s="177">
        <v>1322445.3500000001</v>
      </c>
      <c r="F371" s="180"/>
    </row>
    <row r="372" spans="1:6" x14ac:dyDescent="0.25">
      <c r="A372" s="175" t="s">
        <v>566</v>
      </c>
      <c r="B372" s="176" t="s">
        <v>406</v>
      </c>
      <c r="C372" s="176" t="s">
        <v>553</v>
      </c>
      <c r="D372" s="176" t="s">
        <v>96</v>
      </c>
      <c r="E372" s="177">
        <v>1322445.3500000001</v>
      </c>
      <c r="F372" s="180"/>
    </row>
    <row r="373" spans="1:6" x14ac:dyDescent="0.25">
      <c r="A373" s="175" t="s">
        <v>301</v>
      </c>
      <c r="B373" s="176" t="s">
        <v>406</v>
      </c>
      <c r="C373" s="176" t="s">
        <v>553</v>
      </c>
      <c r="D373" s="176" t="s">
        <v>4</v>
      </c>
      <c r="E373" s="177">
        <v>1322445.3500000001</v>
      </c>
      <c r="F373" s="180"/>
    </row>
    <row r="374" spans="1:6" x14ac:dyDescent="0.25">
      <c r="A374" s="175" t="s">
        <v>302</v>
      </c>
      <c r="B374" s="176" t="s">
        <v>406</v>
      </c>
      <c r="C374" s="176" t="s">
        <v>553</v>
      </c>
      <c r="D374" s="176" t="s">
        <v>34</v>
      </c>
      <c r="E374" s="177">
        <v>1322445.3500000001</v>
      </c>
      <c r="F374" s="180"/>
    </row>
    <row r="375" spans="1:6" ht="78.75" x14ac:dyDescent="0.25">
      <c r="A375" s="175" t="s">
        <v>860</v>
      </c>
      <c r="B375" s="176" t="s">
        <v>856</v>
      </c>
      <c r="C375" s="176" t="s">
        <v>123</v>
      </c>
      <c r="D375" s="176" t="s">
        <v>96</v>
      </c>
      <c r="E375" s="177">
        <v>519489.69</v>
      </c>
      <c r="F375" s="180"/>
    </row>
    <row r="376" spans="1:6" ht="31.5" x14ac:dyDescent="0.25">
      <c r="A376" s="175" t="s">
        <v>565</v>
      </c>
      <c r="B376" s="176" t="s">
        <v>856</v>
      </c>
      <c r="C376" s="176" t="s">
        <v>551</v>
      </c>
      <c r="D376" s="176" t="s">
        <v>96</v>
      </c>
      <c r="E376" s="177">
        <v>519489.69</v>
      </c>
      <c r="F376" s="180"/>
    </row>
    <row r="377" spans="1:6" x14ac:dyDescent="0.25">
      <c r="A377" s="175" t="s">
        <v>566</v>
      </c>
      <c r="B377" s="176" t="s">
        <v>856</v>
      </c>
      <c r="C377" s="176" t="s">
        <v>553</v>
      </c>
      <c r="D377" s="176" t="s">
        <v>96</v>
      </c>
      <c r="E377" s="177">
        <v>519489.69</v>
      </c>
      <c r="F377" s="180"/>
    </row>
    <row r="378" spans="1:6" x14ac:dyDescent="0.25">
      <c r="A378" s="175" t="s">
        <v>301</v>
      </c>
      <c r="B378" s="176" t="s">
        <v>856</v>
      </c>
      <c r="C378" s="176" t="s">
        <v>553</v>
      </c>
      <c r="D378" s="176" t="s">
        <v>4</v>
      </c>
      <c r="E378" s="177">
        <v>519489.69</v>
      </c>
      <c r="F378" s="180"/>
    </row>
    <row r="379" spans="1:6" x14ac:dyDescent="0.25">
      <c r="A379" s="175" t="s">
        <v>302</v>
      </c>
      <c r="B379" s="176" t="s">
        <v>856</v>
      </c>
      <c r="C379" s="176" t="s">
        <v>553</v>
      </c>
      <c r="D379" s="176" t="s">
        <v>34</v>
      </c>
      <c r="E379" s="177">
        <v>519489.69</v>
      </c>
      <c r="F379" s="180"/>
    </row>
    <row r="380" spans="1:6" ht="63" x14ac:dyDescent="0.25">
      <c r="A380" s="175" t="s">
        <v>441</v>
      </c>
      <c r="B380" s="176" t="s">
        <v>407</v>
      </c>
      <c r="C380" s="176" t="s">
        <v>123</v>
      </c>
      <c r="D380" s="176" t="s">
        <v>96</v>
      </c>
      <c r="E380" s="177">
        <v>145900</v>
      </c>
      <c r="F380" s="180"/>
    </row>
    <row r="381" spans="1:6" ht="31.5" x14ac:dyDescent="0.25">
      <c r="A381" s="175" t="s">
        <v>565</v>
      </c>
      <c r="B381" s="176" t="s">
        <v>407</v>
      </c>
      <c r="C381" s="176" t="s">
        <v>551</v>
      </c>
      <c r="D381" s="176" t="s">
        <v>96</v>
      </c>
      <c r="E381" s="177">
        <v>145900</v>
      </c>
      <c r="F381" s="180"/>
    </row>
    <row r="382" spans="1:6" x14ac:dyDescent="0.25">
      <c r="A382" s="175" t="s">
        <v>566</v>
      </c>
      <c r="B382" s="176" t="s">
        <v>407</v>
      </c>
      <c r="C382" s="176" t="s">
        <v>553</v>
      </c>
      <c r="D382" s="176" t="s">
        <v>96</v>
      </c>
      <c r="E382" s="177">
        <v>145900</v>
      </c>
      <c r="F382" s="180"/>
    </row>
    <row r="383" spans="1:6" x14ac:dyDescent="0.25">
      <c r="A383" s="175" t="s">
        <v>301</v>
      </c>
      <c r="B383" s="176" t="s">
        <v>407</v>
      </c>
      <c r="C383" s="176" t="s">
        <v>553</v>
      </c>
      <c r="D383" s="176" t="s">
        <v>4</v>
      </c>
      <c r="E383" s="177">
        <v>145900</v>
      </c>
      <c r="F383" s="180"/>
    </row>
    <row r="384" spans="1:6" x14ac:dyDescent="0.25">
      <c r="A384" s="175" t="s">
        <v>302</v>
      </c>
      <c r="B384" s="176" t="s">
        <v>407</v>
      </c>
      <c r="C384" s="176" t="s">
        <v>553</v>
      </c>
      <c r="D384" s="176" t="s">
        <v>34</v>
      </c>
      <c r="E384" s="177">
        <v>145900</v>
      </c>
      <c r="F384" s="180"/>
    </row>
    <row r="385" spans="1:6" ht="94.5" x14ac:dyDescent="0.25">
      <c r="A385" s="175" t="s">
        <v>647</v>
      </c>
      <c r="B385" s="176" t="s">
        <v>628</v>
      </c>
      <c r="C385" s="176" t="s">
        <v>123</v>
      </c>
      <c r="D385" s="176" t="s">
        <v>96</v>
      </c>
      <c r="E385" s="177">
        <v>3341819.32</v>
      </c>
      <c r="F385" s="180"/>
    </row>
    <row r="386" spans="1:6" ht="31.5" x14ac:dyDescent="0.25">
      <c r="A386" s="175" t="s">
        <v>565</v>
      </c>
      <c r="B386" s="176" t="s">
        <v>628</v>
      </c>
      <c r="C386" s="176" t="s">
        <v>551</v>
      </c>
      <c r="D386" s="176" t="s">
        <v>96</v>
      </c>
      <c r="E386" s="177">
        <v>3341819.32</v>
      </c>
      <c r="F386" s="180"/>
    </row>
    <row r="387" spans="1:6" x14ac:dyDescent="0.25">
      <c r="A387" s="175" t="s">
        <v>566</v>
      </c>
      <c r="B387" s="176" t="s">
        <v>628</v>
      </c>
      <c r="C387" s="176" t="s">
        <v>553</v>
      </c>
      <c r="D387" s="176" t="s">
        <v>96</v>
      </c>
      <c r="E387" s="177">
        <v>3341819.32</v>
      </c>
      <c r="F387" s="180"/>
    </row>
    <row r="388" spans="1:6" x14ac:dyDescent="0.25">
      <c r="A388" s="175" t="s">
        <v>301</v>
      </c>
      <c r="B388" s="176" t="s">
        <v>628</v>
      </c>
      <c r="C388" s="176" t="s">
        <v>553</v>
      </c>
      <c r="D388" s="176" t="s">
        <v>4</v>
      </c>
      <c r="E388" s="177">
        <v>3341819.32</v>
      </c>
      <c r="F388" s="180"/>
    </row>
    <row r="389" spans="1:6" x14ac:dyDescent="0.25">
      <c r="A389" s="175" t="s">
        <v>302</v>
      </c>
      <c r="B389" s="176" t="s">
        <v>628</v>
      </c>
      <c r="C389" s="176" t="s">
        <v>553</v>
      </c>
      <c r="D389" s="176" t="s">
        <v>34</v>
      </c>
      <c r="E389" s="177">
        <v>3341819.32</v>
      </c>
      <c r="F389" s="180"/>
    </row>
    <row r="390" spans="1:6" ht="31.5" x14ac:dyDescent="0.25">
      <c r="A390" s="175" t="s">
        <v>648</v>
      </c>
      <c r="B390" s="176" t="s">
        <v>630</v>
      </c>
      <c r="C390" s="176" t="s">
        <v>123</v>
      </c>
      <c r="D390" s="176" t="s">
        <v>96</v>
      </c>
      <c r="E390" s="177">
        <v>795149.12</v>
      </c>
      <c r="F390" s="180"/>
    </row>
    <row r="391" spans="1:6" x14ac:dyDescent="0.25">
      <c r="A391" s="175" t="s">
        <v>649</v>
      </c>
      <c r="B391" s="176" t="s">
        <v>632</v>
      </c>
      <c r="C391" s="176" t="s">
        <v>123</v>
      </c>
      <c r="D391" s="176" t="s">
        <v>96</v>
      </c>
      <c r="E391" s="177">
        <v>795149.12</v>
      </c>
      <c r="F391" s="180"/>
    </row>
    <row r="392" spans="1:6" ht="31.5" x14ac:dyDescent="0.25">
      <c r="A392" s="175" t="s">
        <v>650</v>
      </c>
      <c r="B392" s="176" t="s">
        <v>632</v>
      </c>
      <c r="C392" s="176" t="s">
        <v>634</v>
      </c>
      <c r="D392" s="176" t="s">
        <v>96</v>
      </c>
      <c r="E392" s="177">
        <v>795149.12</v>
      </c>
      <c r="F392" s="180"/>
    </row>
    <row r="393" spans="1:6" x14ac:dyDescent="0.25">
      <c r="A393" s="175" t="s">
        <v>651</v>
      </c>
      <c r="B393" s="176" t="s">
        <v>632</v>
      </c>
      <c r="C393" s="176" t="s">
        <v>636</v>
      </c>
      <c r="D393" s="176" t="s">
        <v>96</v>
      </c>
      <c r="E393" s="177">
        <v>795149.12</v>
      </c>
      <c r="F393" s="180"/>
    </row>
    <row r="394" spans="1:6" x14ac:dyDescent="0.25">
      <c r="A394" s="175" t="s">
        <v>301</v>
      </c>
      <c r="B394" s="176" t="s">
        <v>632</v>
      </c>
      <c r="C394" s="176" t="s">
        <v>636</v>
      </c>
      <c r="D394" s="176" t="s">
        <v>4</v>
      </c>
      <c r="E394" s="177">
        <v>795149.12</v>
      </c>
      <c r="F394" s="180"/>
    </row>
    <row r="395" spans="1:6" x14ac:dyDescent="0.25">
      <c r="A395" s="175" t="s">
        <v>302</v>
      </c>
      <c r="B395" s="176" t="s">
        <v>632</v>
      </c>
      <c r="C395" s="176" t="s">
        <v>636</v>
      </c>
      <c r="D395" s="176" t="s">
        <v>34</v>
      </c>
      <c r="E395" s="177">
        <v>795149.12</v>
      </c>
      <c r="F395" s="180"/>
    </row>
    <row r="396" spans="1:6" ht="31.5" x14ac:dyDescent="0.25">
      <c r="A396" s="175" t="s">
        <v>752</v>
      </c>
      <c r="B396" s="176" t="s">
        <v>729</v>
      </c>
      <c r="C396" s="176" t="s">
        <v>123</v>
      </c>
      <c r="D396" s="176" t="s">
        <v>96</v>
      </c>
      <c r="E396" s="177">
        <v>501110.25</v>
      </c>
      <c r="F396" s="180"/>
    </row>
    <row r="397" spans="1:6" ht="31.5" x14ac:dyDescent="0.25">
      <c r="A397" s="175" t="s">
        <v>753</v>
      </c>
      <c r="B397" s="176" t="s">
        <v>751</v>
      </c>
      <c r="C397" s="176" t="s">
        <v>123</v>
      </c>
      <c r="D397" s="176" t="s">
        <v>96</v>
      </c>
      <c r="E397" s="177">
        <v>305627.14</v>
      </c>
      <c r="F397" s="180"/>
    </row>
    <row r="398" spans="1:6" ht="31.5" x14ac:dyDescent="0.25">
      <c r="A398" s="175" t="s">
        <v>565</v>
      </c>
      <c r="B398" s="176" t="s">
        <v>751</v>
      </c>
      <c r="C398" s="176" t="s">
        <v>551</v>
      </c>
      <c r="D398" s="176" t="s">
        <v>96</v>
      </c>
      <c r="E398" s="177">
        <v>305627.14</v>
      </c>
      <c r="F398" s="180"/>
    </row>
    <row r="399" spans="1:6" x14ac:dyDescent="0.25">
      <c r="A399" s="175" t="s">
        <v>566</v>
      </c>
      <c r="B399" s="176" t="s">
        <v>751</v>
      </c>
      <c r="C399" s="176" t="s">
        <v>553</v>
      </c>
      <c r="D399" s="176" t="s">
        <v>96</v>
      </c>
      <c r="E399" s="177">
        <v>305627.14</v>
      </c>
      <c r="F399" s="180"/>
    </row>
    <row r="400" spans="1:6" x14ac:dyDescent="0.25">
      <c r="A400" s="175" t="s">
        <v>301</v>
      </c>
      <c r="B400" s="176" t="s">
        <v>751</v>
      </c>
      <c r="C400" s="176" t="s">
        <v>553</v>
      </c>
      <c r="D400" s="176" t="s">
        <v>4</v>
      </c>
      <c r="E400" s="177">
        <v>305627.14</v>
      </c>
      <c r="F400" s="180"/>
    </row>
    <row r="401" spans="1:6" x14ac:dyDescent="0.25">
      <c r="A401" s="175" t="s">
        <v>302</v>
      </c>
      <c r="B401" s="176" t="s">
        <v>751</v>
      </c>
      <c r="C401" s="176" t="s">
        <v>553</v>
      </c>
      <c r="D401" s="176" t="s">
        <v>34</v>
      </c>
      <c r="E401" s="177">
        <v>305627.14</v>
      </c>
      <c r="F401" s="180"/>
    </row>
    <row r="402" spans="1:6" ht="31.5" x14ac:dyDescent="0.2">
      <c r="A402" s="175" t="s">
        <v>761</v>
      </c>
      <c r="B402" s="176" t="s">
        <v>759</v>
      </c>
      <c r="C402" s="176" t="s">
        <v>123</v>
      </c>
      <c r="D402" s="176" t="s">
        <v>96</v>
      </c>
      <c r="E402" s="177">
        <v>117811.02</v>
      </c>
    </row>
    <row r="403" spans="1:6" ht="31.5" x14ac:dyDescent="0.2">
      <c r="A403" s="175" t="s">
        <v>565</v>
      </c>
      <c r="B403" s="176" t="s">
        <v>759</v>
      </c>
      <c r="C403" s="176" t="s">
        <v>551</v>
      </c>
      <c r="D403" s="176" t="s">
        <v>96</v>
      </c>
      <c r="E403" s="177">
        <v>117811.02</v>
      </c>
    </row>
    <row r="404" spans="1:6" x14ac:dyDescent="0.2">
      <c r="A404" s="175" t="s">
        <v>566</v>
      </c>
      <c r="B404" s="176" t="s">
        <v>759</v>
      </c>
      <c r="C404" s="176" t="s">
        <v>553</v>
      </c>
      <c r="D404" s="176" t="s">
        <v>96</v>
      </c>
      <c r="E404" s="177">
        <v>117811.02</v>
      </c>
    </row>
    <row r="405" spans="1:6" x14ac:dyDescent="0.2">
      <c r="A405" s="175" t="s">
        <v>301</v>
      </c>
      <c r="B405" s="176" t="s">
        <v>759</v>
      </c>
      <c r="C405" s="176" t="s">
        <v>553</v>
      </c>
      <c r="D405" s="176" t="s">
        <v>4</v>
      </c>
      <c r="E405" s="177">
        <v>117811.02</v>
      </c>
    </row>
    <row r="406" spans="1:6" x14ac:dyDescent="0.2">
      <c r="A406" s="175" t="s">
        <v>302</v>
      </c>
      <c r="B406" s="176" t="s">
        <v>759</v>
      </c>
      <c r="C406" s="176" t="s">
        <v>553</v>
      </c>
      <c r="D406" s="176" t="s">
        <v>34</v>
      </c>
      <c r="E406" s="177">
        <v>117811.02</v>
      </c>
    </row>
    <row r="407" spans="1:6" ht="47.25" x14ac:dyDescent="0.2">
      <c r="A407" s="175" t="s">
        <v>732</v>
      </c>
      <c r="B407" s="176" t="s">
        <v>731</v>
      </c>
      <c r="C407" s="176" t="s">
        <v>123</v>
      </c>
      <c r="D407" s="176" t="s">
        <v>96</v>
      </c>
      <c r="E407" s="177">
        <v>77672.09</v>
      </c>
    </row>
    <row r="408" spans="1:6" ht="31.5" x14ac:dyDescent="0.2">
      <c r="A408" s="175" t="s">
        <v>565</v>
      </c>
      <c r="B408" s="176" t="s">
        <v>731</v>
      </c>
      <c r="C408" s="176" t="s">
        <v>551</v>
      </c>
      <c r="D408" s="176" t="s">
        <v>96</v>
      </c>
      <c r="E408" s="177">
        <v>77672.09</v>
      </c>
    </row>
    <row r="409" spans="1:6" x14ac:dyDescent="0.2">
      <c r="A409" s="175" t="s">
        <v>566</v>
      </c>
      <c r="B409" s="176" t="s">
        <v>731</v>
      </c>
      <c r="C409" s="176" t="s">
        <v>553</v>
      </c>
      <c r="D409" s="176" t="s">
        <v>96</v>
      </c>
      <c r="E409" s="177">
        <v>77672.09</v>
      </c>
    </row>
    <row r="410" spans="1:6" x14ac:dyDescent="0.2">
      <c r="A410" s="175" t="s">
        <v>301</v>
      </c>
      <c r="B410" s="176" t="s">
        <v>731</v>
      </c>
      <c r="C410" s="176" t="s">
        <v>553</v>
      </c>
      <c r="D410" s="176" t="s">
        <v>4</v>
      </c>
      <c r="E410" s="177">
        <v>77672.09</v>
      </c>
    </row>
    <row r="411" spans="1:6" x14ac:dyDescent="0.2">
      <c r="A411" s="175" t="s">
        <v>302</v>
      </c>
      <c r="B411" s="176" t="s">
        <v>731</v>
      </c>
      <c r="C411" s="176" t="s">
        <v>553</v>
      </c>
      <c r="D411" s="176" t="s">
        <v>34</v>
      </c>
      <c r="E411" s="177">
        <v>77672.09</v>
      </c>
    </row>
    <row r="412" spans="1:6" ht="47.25" x14ac:dyDescent="0.2">
      <c r="A412" s="175" t="s">
        <v>444</v>
      </c>
      <c r="B412" s="176" t="s">
        <v>142</v>
      </c>
      <c r="C412" s="176" t="s">
        <v>123</v>
      </c>
      <c r="D412" s="176" t="s">
        <v>96</v>
      </c>
      <c r="E412" s="177">
        <v>1996400.13</v>
      </c>
    </row>
    <row r="413" spans="1:6" ht="31.5" x14ac:dyDescent="0.2">
      <c r="A413" s="175" t="s">
        <v>445</v>
      </c>
      <c r="B413" s="176" t="s">
        <v>240</v>
      </c>
      <c r="C413" s="176" t="s">
        <v>123</v>
      </c>
      <c r="D413" s="176" t="s">
        <v>96</v>
      </c>
      <c r="E413" s="177">
        <v>1797087.07</v>
      </c>
    </row>
    <row r="414" spans="1:6" ht="31.5" x14ac:dyDescent="0.2">
      <c r="A414" s="175" t="s">
        <v>446</v>
      </c>
      <c r="B414" s="176" t="s">
        <v>418</v>
      </c>
      <c r="C414" s="176" t="s">
        <v>123</v>
      </c>
      <c r="D414" s="176" t="s">
        <v>96</v>
      </c>
      <c r="E414" s="177">
        <v>1797087.07</v>
      </c>
    </row>
    <row r="415" spans="1:6" ht="63" x14ac:dyDescent="0.2">
      <c r="A415" s="175" t="s">
        <v>275</v>
      </c>
      <c r="B415" s="176" t="s">
        <v>418</v>
      </c>
      <c r="C415" s="176" t="s">
        <v>10</v>
      </c>
      <c r="D415" s="176" t="s">
        <v>96</v>
      </c>
      <c r="E415" s="177">
        <v>253604.12</v>
      </c>
    </row>
    <row r="416" spans="1:6" x14ac:dyDescent="0.2">
      <c r="A416" s="175" t="s">
        <v>435</v>
      </c>
      <c r="B416" s="176" t="s">
        <v>418</v>
      </c>
      <c r="C416" s="176" t="s">
        <v>394</v>
      </c>
      <c r="D416" s="176" t="s">
        <v>96</v>
      </c>
      <c r="E416" s="177">
        <v>253604.12</v>
      </c>
    </row>
    <row r="417" spans="1:5" x14ac:dyDescent="0.2">
      <c r="A417" s="175" t="s">
        <v>309</v>
      </c>
      <c r="B417" s="176" t="s">
        <v>418</v>
      </c>
      <c r="C417" s="176" t="s">
        <v>394</v>
      </c>
      <c r="D417" s="176" t="s">
        <v>90</v>
      </c>
      <c r="E417" s="177">
        <v>253604.12</v>
      </c>
    </row>
    <row r="418" spans="1:5" x14ac:dyDescent="0.2">
      <c r="A418" s="175" t="s">
        <v>310</v>
      </c>
      <c r="B418" s="176" t="s">
        <v>418</v>
      </c>
      <c r="C418" s="176" t="s">
        <v>394</v>
      </c>
      <c r="D418" s="176" t="s">
        <v>30</v>
      </c>
      <c r="E418" s="177">
        <v>253604.12</v>
      </c>
    </row>
    <row r="419" spans="1:5" x14ac:dyDescent="0.2">
      <c r="A419" s="175" t="s">
        <v>311</v>
      </c>
      <c r="B419" s="176" t="s">
        <v>418</v>
      </c>
      <c r="C419" s="176" t="s">
        <v>81</v>
      </c>
      <c r="D419" s="176" t="s">
        <v>96</v>
      </c>
      <c r="E419" s="177">
        <v>177587.53</v>
      </c>
    </row>
    <row r="420" spans="1:5" ht="31.5" x14ac:dyDescent="0.2">
      <c r="A420" s="175" t="s">
        <v>312</v>
      </c>
      <c r="B420" s="176" t="s">
        <v>418</v>
      </c>
      <c r="C420" s="176" t="s">
        <v>42</v>
      </c>
      <c r="D420" s="176" t="s">
        <v>96</v>
      </c>
      <c r="E420" s="177">
        <v>177587.53</v>
      </c>
    </row>
    <row r="421" spans="1:5" x14ac:dyDescent="0.2">
      <c r="A421" s="175" t="s">
        <v>309</v>
      </c>
      <c r="B421" s="176" t="s">
        <v>418</v>
      </c>
      <c r="C421" s="176" t="s">
        <v>42</v>
      </c>
      <c r="D421" s="176" t="s">
        <v>90</v>
      </c>
      <c r="E421" s="177">
        <v>177587.53</v>
      </c>
    </row>
    <row r="422" spans="1:5" x14ac:dyDescent="0.2">
      <c r="A422" s="175" t="s">
        <v>310</v>
      </c>
      <c r="B422" s="176" t="s">
        <v>418</v>
      </c>
      <c r="C422" s="176" t="s">
        <v>42</v>
      </c>
      <c r="D422" s="176" t="s">
        <v>30</v>
      </c>
      <c r="E422" s="177">
        <v>177587.53</v>
      </c>
    </row>
    <row r="423" spans="1:5" ht="31.5" x14ac:dyDescent="0.2">
      <c r="A423" s="175" t="s">
        <v>565</v>
      </c>
      <c r="B423" s="176" t="s">
        <v>418</v>
      </c>
      <c r="C423" s="176" t="s">
        <v>551</v>
      </c>
      <c r="D423" s="176" t="s">
        <v>96</v>
      </c>
      <c r="E423" s="177">
        <v>1365895.42</v>
      </c>
    </row>
    <row r="424" spans="1:5" x14ac:dyDescent="0.2">
      <c r="A424" s="175" t="s">
        <v>566</v>
      </c>
      <c r="B424" s="176" t="s">
        <v>418</v>
      </c>
      <c r="C424" s="176" t="s">
        <v>553</v>
      </c>
      <c r="D424" s="176" t="s">
        <v>96</v>
      </c>
      <c r="E424" s="177">
        <v>1365895.42</v>
      </c>
    </row>
    <row r="425" spans="1:5" x14ac:dyDescent="0.2">
      <c r="A425" s="175" t="s">
        <v>309</v>
      </c>
      <c r="B425" s="176" t="s">
        <v>418</v>
      </c>
      <c r="C425" s="176" t="s">
        <v>553</v>
      </c>
      <c r="D425" s="176" t="s">
        <v>90</v>
      </c>
      <c r="E425" s="177">
        <v>1365895.42</v>
      </c>
    </row>
    <row r="426" spans="1:5" x14ac:dyDescent="0.2">
      <c r="A426" s="175" t="s">
        <v>310</v>
      </c>
      <c r="B426" s="176" t="s">
        <v>418</v>
      </c>
      <c r="C426" s="176" t="s">
        <v>553</v>
      </c>
      <c r="D426" s="176" t="s">
        <v>30</v>
      </c>
      <c r="E426" s="177">
        <v>1365895.42</v>
      </c>
    </row>
    <row r="427" spans="1:5" ht="63" x14ac:dyDescent="0.2">
      <c r="A427" s="181" t="s">
        <v>833</v>
      </c>
      <c r="B427" s="182" t="s">
        <v>785</v>
      </c>
      <c r="C427" s="182" t="s">
        <v>123</v>
      </c>
      <c r="D427" s="182" t="s">
        <v>96</v>
      </c>
      <c r="E427" s="189">
        <v>199313.06</v>
      </c>
    </row>
    <row r="428" spans="1:5" ht="63" x14ac:dyDescent="0.25">
      <c r="A428" s="169" t="s">
        <v>793</v>
      </c>
      <c r="B428" s="183" t="s">
        <v>787</v>
      </c>
      <c r="C428" s="183" t="s">
        <v>123</v>
      </c>
      <c r="D428" s="183" t="s">
        <v>96</v>
      </c>
      <c r="E428" s="202">
        <v>189347.4</v>
      </c>
    </row>
    <row r="429" spans="1:5" ht="31.5" x14ac:dyDescent="0.2">
      <c r="A429" s="171" t="s">
        <v>565</v>
      </c>
      <c r="B429" s="57" t="s">
        <v>787</v>
      </c>
      <c r="C429" s="57" t="s">
        <v>551</v>
      </c>
      <c r="D429" s="57" t="s">
        <v>96</v>
      </c>
      <c r="E429" s="203">
        <v>189347.4</v>
      </c>
    </row>
    <row r="430" spans="1:5" x14ac:dyDescent="0.2">
      <c r="A430" s="171" t="s">
        <v>566</v>
      </c>
      <c r="B430" s="57" t="s">
        <v>787</v>
      </c>
      <c r="C430" s="57" t="s">
        <v>553</v>
      </c>
      <c r="D430" s="57" t="s">
        <v>96</v>
      </c>
      <c r="E430" s="203">
        <v>189347.4</v>
      </c>
    </row>
    <row r="431" spans="1:5" x14ac:dyDescent="0.2">
      <c r="A431" s="171" t="s">
        <v>309</v>
      </c>
      <c r="B431" s="57" t="s">
        <v>787</v>
      </c>
      <c r="C431" s="57" t="s">
        <v>553</v>
      </c>
      <c r="D431" s="57" t="s">
        <v>90</v>
      </c>
      <c r="E431" s="203">
        <v>189347.4</v>
      </c>
    </row>
    <row r="432" spans="1:5" x14ac:dyDescent="0.2">
      <c r="A432" s="171" t="s">
        <v>310</v>
      </c>
      <c r="B432" s="57" t="s">
        <v>787</v>
      </c>
      <c r="C432" s="57" t="s">
        <v>553</v>
      </c>
      <c r="D432" s="57" t="s">
        <v>30</v>
      </c>
      <c r="E432" s="203">
        <v>189347.4</v>
      </c>
    </row>
    <row r="433" spans="1:6" ht="63" x14ac:dyDescent="0.2">
      <c r="A433" s="171" t="s">
        <v>794</v>
      </c>
      <c r="B433" s="57" t="s">
        <v>789</v>
      </c>
      <c r="C433" s="57" t="s">
        <v>123</v>
      </c>
      <c r="D433" s="57" t="s">
        <v>96</v>
      </c>
      <c r="E433" s="203">
        <v>9965.66</v>
      </c>
    </row>
    <row r="434" spans="1:6" ht="31.5" x14ac:dyDescent="0.2">
      <c r="A434" s="171" t="s">
        <v>565</v>
      </c>
      <c r="B434" s="57" t="s">
        <v>789</v>
      </c>
      <c r="C434" s="57" t="s">
        <v>551</v>
      </c>
      <c r="D434" s="57" t="s">
        <v>96</v>
      </c>
      <c r="E434" s="203">
        <v>9965.66</v>
      </c>
    </row>
    <row r="435" spans="1:6" x14ac:dyDescent="0.2">
      <c r="A435" s="171" t="s">
        <v>566</v>
      </c>
      <c r="B435" s="57" t="s">
        <v>789</v>
      </c>
      <c r="C435" s="57" t="s">
        <v>553</v>
      </c>
      <c r="D435" s="57" t="s">
        <v>96</v>
      </c>
      <c r="E435" s="203">
        <v>9965.66</v>
      </c>
    </row>
    <row r="436" spans="1:6" x14ac:dyDescent="0.2">
      <c r="A436" s="171" t="s">
        <v>309</v>
      </c>
      <c r="B436" s="57" t="s">
        <v>789</v>
      </c>
      <c r="C436" s="57" t="s">
        <v>553</v>
      </c>
      <c r="D436" s="57" t="s">
        <v>90</v>
      </c>
      <c r="E436" s="203">
        <v>9965.66</v>
      </c>
    </row>
    <row r="437" spans="1:6" x14ac:dyDescent="0.2">
      <c r="A437" s="171" t="s">
        <v>310</v>
      </c>
      <c r="B437" s="57" t="s">
        <v>789</v>
      </c>
      <c r="C437" s="57" t="s">
        <v>553</v>
      </c>
      <c r="D437" s="57" t="s">
        <v>30</v>
      </c>
      <c r="E437" s="203">
        <v>9965.66</v>
      </c>
    </row>
    <row r="438" spans="1:6" ht="31.5" x14ac:dyDescent="0.2">
      <c r="A438" s="171" t="s">
        <v>447</v>
      </c>
      <c r="B438" s="57" t="s">
        <v>140</v>
      </c>
      <c r="C438" s="57" t="s">
        <v>123</v>
      </c>
      <c r="D438" s="57" t="s">
        <v>96</v>
      </c>
      <c r="E438" s="203">
        <v>284386.56</v>
      </c>
    </row>
    <row r="439" spans="1:6" ht="31.5" x14ac:dyDescent="0.2">
      <c r="A439" s="171" t="s">
        <v>448</v>
      </c>
      <c r="B439" s="57" t="s">
        <v>239</v>
      </c>
      <c r="C439" s="57" t="s">
        <v>123</v>
      </c>
      <c r="D439" s="57" t="s">
        <v>96</v>
      </c>
      <c r="E439" s="203">
        <v>131348.31</v>
      </c>
    </row>
    <row r="440" spans="1:6" x14ac:dyDescent="0.2">
      <c r="A440" s="171" t="s">
        <v>449</v>
      </c>
      <c r="B440" s="57" t="s">
        <v>411</v>
      </c>
      <c r="C440" s="57" t="s">
        <v>123</v>
      </c>
      <c r="D440" s="57" t="s">
        <v>96</v>
      </c>
      <c r="E440" s="203">
        <v>131348.31</v>
      </c>
    </row>
    <row r="441" spans="1:6" x14ac:dyDescent="0.2">
      <c r="A441" s="171" t="s">
        <v>311</v>
      </c>
      <c r="B441" s="57" t="s">
        <v>411</v>
      </c>
      <c r="C441" s="57" t="s">
        <v>81</v>
      </c>
      <c r="D441" s="57" t="s">
        <v>96</v>
      </c>
      <c r="E441" s="203">
        <v>131348.31</v>
      </c>
    </row>
    <row r="442" spans="1:6" ht="31.5" x14ac:dyDescent="0.2">
      <c r="A442" s="171" t="s">
        <v>312</v>
      </c>
      <c r="B442" s="57" t="s">
        <v>411</v>
      </c>
      <c r="C442" s="57" t="s">
        <v>42</v>
      </c>
      <c r="D442" s="57" t="s">
        <v>96</v>
      </c>
      <c r="E442" s="203">
        <v>131348.31</v>
      </c>
    </row>
    <row r="443" spans="1:6" x14ac:dyDescent="0.2">
      <c r="A443" s="171" t="s">
        <v>313</v>
      </c>
      <c r="B443" s="57" t="s">
        <v>411</v>
      </c>
      <c r="C443" s="57" t="s">
        <v>42</v>
      </c>
      <c r="D443" s="57" t="s">
        <v>24</v>
      </c>
      <c r="E443" s="203">
        <v>131348.31</v>
      </c>
    </row>
    <row r="444" spans="1:6" x14ac:dyDescent="0.2">
      <c r="A444" s="171" t="s">
        <v>314</v>
      </c>
      <c r="B444" s="57" t="s">
        <v>411</v>
      </c>
      <c r="C444" s="57" t="s">
        <v>42</v>
      </c>
      <c r="D444" s="57" t="s">
        <v>36</v>
      </c>
      <c r="E444" s="203">
        <v>131348.31</v>
      </c>
    </row>
    <row r="445" spans="1:6" ht="31.5" x14ac:dyDescent="0.2">
      <c r="A445" s="171" t="s">
        <v>450</v>
      </c>
      <c r="B445" s="57" t="s">
        <v>413</v>
      </c>
      <c r="C445" s="57" t="s">
        <v>123</v>
      </c>
      <c r="D445" s="57" t="s">
        <v>96</v>
      </c>
      <c r="E445" s="203">
        <v>153038.25</v>
      </c>
    </row>
    <row r="446" spans="1:6" x14ac:dyDescent="0.2">
      <c r="A446" s="171" t="s">
        <v>449</v>
      </c>
      <c r="B446" s="57" t="s">
        <v>414</v>
      </c>
      <c r="C446" s="57" t="s">
        <v>123</v>
      </c>
      <c r="D446" s="57" t="s">
        <v>96</v>
      </c>
      <c r="E446" s="203">
        <v>153038.25</v>
      </c>
    </row>
    <row r="447" spans="1:6" s="170" customFormat="1" x14ac:dyDescent="0.2">
      <c r="A447" s="171" t="s">
        <v>311</v>
      </c>
      <c r="B447" s="57" t="s">
        <v>414</v>
      </c>
      <c r="C447" s="57" t="s">
        <v>81</v>
      </c>
      <c r="D447" s="57" t="s">
        <v>96</v>
      </c>
      <c r="E447" s="203">
        <v>153038.25</v>
      </c>
      <c r="F447" s="201"/>
    </row>
    <row r="448" spans="1:6" ht="31.5" x14ac:dyDescent="0.2">
      <c r="A448" s="171" t="s">
        <v>312</v>
      </c>
      <c r="B448" s="57" t="s">
        <v>414</v>
      </c>
      <c r="C448" s="57" t="s">
        <v>42</v>
      </c>
      <c r="D448" s="57" t="s">
        <v>96</v>
      </c>
      <c r="E448" s="203">
        <v>153038.25</v>
      </c>
      <c r="F448" s="201"/>
    </row>
    <row r="449" spans="1:6" x14ac:dyDescent="0.2">
      <c r="A449" s="171" t="s">
        <v>313</v>
      </c>
      <c r="B449" s="57" t="s">
        <v>414</v>
      </c>
      <c r="C449" s="57" t="s">
        <v>42</v>
      </c>
      <c r="D449" s="57" t="s">
        <v>24</v>
      </c>
      <c r="E449" s="203">
        <v>153038.25</v>
      </c>
    </row>
    <row r="450" spans="1:6" x14ac:dyDescent="0.2">
      <c r="A450" s="171" t="s">
        <v>314</v>
      </c>
      <c r="B450" s="57" t="s">
        <v>414</v>
      </c>
      <c r="C450" s="57" t="s">
        <v>42</v>
      </c>
      <c r="D450" s="57" t="s">
        <v>36</v>
      </c>
      <c r="E450" s="203">
        <v>153038.25</v>
      </c>
    </row>
    <row r="451" spans="1:6" ht="47.25" x14ac:dyDescent="0.2">
      <c r="A451" s="171" t="s">
        <v>354</v>
      </c>
      <c r="B451" s="57" t="s">
        <v>350</v>
      </c>
      <c r="C451" s="57" t="s">
        <v>123</v>
      </c>
      <c r="D451" s="57" t="s">
        <v>96</v>
      </c>
      <c r="E451" s="203">
        <v>760679</v>
      </c>
    </row>
    <row r="452" spans="1:6" ht="31.5" x14ac:dyDescent="0.2">
      <c r="A452" s="171" t="s">
        <v>246</v>
      </c>
      <c r="B452" s="57" t="s">
        <v>351</v>
      </c>
      <c r="C452" s="57" t="s">
        <v>123</v>
      </c>
      <c r="D452" s="57" t="s">
        <v>96</v>
      </c>
      <c r="E452" s="203">
        <v>760679</v>
      </c>
    </row>
    <row r="453" spans="1:6" ht="31.5" x14ac:dyDescent="0.2">
      <c r="A453" s="171" t="s">
        <v>569</v>
      </c>
      <c r="B453" s="57" t="s">
        <v>352</v>
      </c>
      <c r="C453" s="57" t="s">
        <v>123</v>
      </c>
      <c r="D453" s="57" t="s">
        <v>96</v>
      </c>
      <c r="E453" s="203">
        <v>742479</v>
      </c>
    </row>
    <row r="454" spans="1:6" ht="31.5" x14ac:dyDescent="0.2">
      <c r="A454" s="171" t="s">
        <v>279</v>
      </c>
      <c r="B454" s="57" t="s">
        <v>352</v>
      </c>
      <c r="C454" s="57" t="s">
        <v>106</v>
      </c>
      <c r="D454" s="57" t="s">
        <v>96</v>
      </c>
      <c r="E454" s="203">
        <v>742479</v>
      </c>
    </row>
    <row r="455" spans="1:6" ht="31.5" x14ac:dyDescent="0.2">
      <c r="A455" s="171" t="s">
        <v>280</v>
      </c>
      <c r="B455" s="57" t="s">
        <v>352</v>
      </c>
      <c r="C455" s="57" t="s">
        <v>107</v>
      </c>
      <c r="D455" s="57" t="s">
        <v>96</v>
      </c>
      <c r="E455" s="203">
        <v>742479</v>
      </c>
    </row>
    <row r="456" spans="1:6" x14ac:dyDescent="0.2">
      <c r="A456" s="171" t="s">
        <v>295</v>
      </c>
      <c r="B456" s="57" t="s">
        <v>352</v>
      </c>
      <c r="C456" s="57" t="s">
        <v>107</v>
      </c>
      <c r="D456" s="57" t="s">
        <v>14</v>
      </c>
      <c r="E456" s="203">
        <v>742479</v>
      </c>
    </row>
    <row r="457" spans="1:6" x14ac:dyDescent="0.2">
      <c r="A457" s="171" t="s">
        <v>306</v>
      </c>
      <c r="B457" s="57" t="s">
        <v>352</v>
      </c>
      <c r="C457" s="57" t="s">
        <v>107</v>
      </c>
      <c r="D457" s="57" t="s">
        <v>167</v>
      </c>
      <c r="E457" s="203">
        <v>742479</v>
      </c>
    </row>
    <row r="458" spans="1:6" ht="63" x14ac:dyDescent="0.2">
      <c r="A458" s="171" t="s">
        <v>570</v>
      </c>
      <c r="B458" s="57" t="s">
        <v>353</v>
      </c>
      <c r="C458" s="57" t="s">
        <v>123</v>
      </c>
      <c r="D458" s="57" t="s">
        <v>96</v>
      </c>
      <c r="E458" s="203">
        <v>18200</v>
      </c>
    </row>
    <row r="459" spans="1:6" ht="31.5" x14ac:dyDescent="0.2">
      <c r="A459" s="171" t="s">
        <v>279</v>
      </c>
      <c r="B459" s="57" t="s">
        <v>353</v>
      </c>
      <c r="C459" s="57" t="s">
        <v>106</v>
      </c>
      <c r="D459" s="57" t="s">
        <v>96</v>
      </c>
      <c r="E459" s="203">
        <v>18200</v>
      </c>
    </row>
    <row r="460" spans="1:6" ht="31.5" x14ac:dyDescent="0.2">
      <c r="A460" s="171" t="s">
        <v>280</v>
      </c>
      <c r="B460" s="57" t="s">
        <v>353</v>
      </c>
      <c r="C460" s="57" t="s">
        <v>107</v>
      </c>
      <c r="D460" s="57" t="s">
        <v>96</v>
      </c>
      <c r="E460" s="203">
        <v>18200</v>
      </c>
    </row>
    <row r="461" spans="1:6" x14ac:dyDescent="0.2">
      <c r="A461" s="171" t="s">
        <v>295</v>
      </c>
      <c r="B461" s="57" t="s">
        <v>353</v>
      </c>
      <c r="C461" s="57" t="s">
        <v>107</v>
      </c>
      <c r="D461" s="57" t="s">
        <v>14</v>
      </c>
      <c r="E461" s="203">
        <v>18200</v>
      </c>
    </row>
    <row r="462" spans="1:6" x14ac:dyDescent="0.2">
      <c r="A462" s="171" t="s">
        <v>306</v>
      </c>
      <c r="B462" s="57" t="s">
        <v>353</v>
      </c>
      <c r="C462" s="57" t="s">
        <v>107</v>
      </c>
      <c r="D462" s="57" t="s">
        <v>167</v>
      </c>
      <c r="E462" s="203">
        <v>18200</v>
      </c>
    </row>
    <row r="463" spans="1:6" s="170" customFormat="1" x14ac:dyDescent="0.2">
      <c r="A463" s="172" t="s">
        <v>83</v>
      </c>
      <c r="B463" s="184"/>
      <c r="C463" s="184"/>
      <c r="D463" s="184"/>
      <c r="E463" s="204">
        <v>64705906.200000003</v>
      </c>
      <c r="F463" s="170" t="s">
        <v>60</v>
      </c>
    </row>
  </sheetData>
  <autoFilter ref="A8:H463"/>
  <mergeCells count="6">
    <mergeCell ref="A1:E1"/>
    <mergeCell ref="A6:E6"/>
    <mergeCell ref="A7:E7"/>
    <mergeCell ref="A3:E3"/>
    <mergeCell ref="A4:E4"/>
    <mergeCell ref="A5:E5"/>
  </mergeCells>
  <phoneticPr fontId="6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I338"/>
  <sheetViews>
    <sheetView view="pageBreakPreview" zoomScale="85" zoomScaleNormal="80" zoomScaleSheetLayoutView="85" workbookViewId="0">
      <pane xSplit="1" ySplit="8" topLeftCell="B303" activePane="bottomRight" state="frozen"/>
      <selection pane="topRight" activeCell="B1" sqref="B1"/>
      <selection pane="bottomLeft" activeCell="A9" sqref="A9"/>
      <selection pane="bottomRight" sqref="A1:XFD1048576"/>
    </sheetView>
  </sheetViews>
  <sheetFormatPr defaultRowHeight="15.75" x14ac:dyDescent="0.2"/>
  <cols>
    <col min="1" max="1" width="61.28515625" style="27" customWidth="1"/>
    <col min="2" max="2" width="6.85546875" style="168" customWidth="1"/>
    <col min="3" max="3" width="10.140625" style="168" customWidth="1"/>
    <col min="4" max="4" width="12.85546875" style="168" customWidth="1"/>
    <col min="5" max="5" width="7.42578125" style="168" customWidth="1"/>
    <col min="6" max="6" width="15.5703125" style="147" customWidth="1"/>
    <col min="7" max="7" width="2.5703125" style="168" customWidth="1"/>
    <col min="8" max="8" width="9.140625" style="168"/>
    <col min="9" max="9" width="15.42578125" style="168" customWidth="1"/>
    <col min="10" max="16384" width="9.140625" style="168"/>
  </cols>
  <sheetData>
    <row r="1" spans="1:7" x14ac:dyDescent="0.2">
      <c r="A1" s="232" t="s">
        <v>495</v>
      </c>
      <c r="B1" s="232"/>
      <c r="C1" s="232"/>
      <c r="D1" s="232"/>
      <c r="E1" s="232"/>
      <c r="F1" s="232"/>
      <c r="G1" s="56"/>
    </row>
    <row r="2" spans="1:7" x14ac:dyDescent="0.2">
      <c r="A2" s="167"/>
      <c r="B2" s="56"/>
      <c r="C2" s="34"/>
      <c r="D2" s="34"/>
      <c r="E2" s="34"/>
      <c r="G2" s="56"/>
    </row>
    <row r="3" spans="1:7" x14ac:dyDescent="0.2">
      <c r="A3" s="239" t="s">
        <v>695</v>
      </c>
      <c r="B3" s="239"/>
      <c r="C3" s="239"/>
      <c r="D3" s="239"/>
      <c r="E3" s="239"/>
      <c r="F3" s="239"/>
      <c r="G3" s="56"/>
    </row>
    <row r="4" spans="1:7" x14ac:dyDescent="0.2">
      <c r="A4" s="239" t="s">
        <v>671</v>
      </c>
      <c r="B4" s="239"/>
      <c r="C4" s="239"/>
      <c r="D4" s="239"/>
      <c r="E4" s="239"/>
      <c r="F4" s="239"/>
      <c r="G4" s="56"/>
    </row>
    <row r="5" spans="1:7" x14ac:dyDescent="0.2">
      <c r="A5" s="239" t="s">
        <v>672</v>
      </c>
      <c r="B5" s="239"/>
      <c r="C5" s="239"/>
      <c r="D5" s="239"/>
      <c r="E5" s="239"/>
      <c r="F5" s="239"/>
      <c r="G5" s="56"/>
    </row>
    <row r="6" spans="1:7" x14ac:dyDescent="0.2">
      <c r="A6" s="239" t="s">
        <v>667</v>
      </c>
      <c r="B6" s="239"/>
      <c r="C6" s="239"/>
      <c r="D6" s="239"/>
      <c r="E6" s="239"/>
      <c r="F6" s="239"/>
      <c r="G6" s="56"/>
    </row>
    <row r="7" spans="1:7" x14ac:dyDescent="0.2">
      <c r="A7" s="238" t="s">
        <v>89</v>
      </c>
      <c r="B7" s="238"/>
      <c r="C7" s="238"/>
      <c r="D7" s="238"/>
      <c r="E7" s="238"/>
      <c r="F7" s="238"/>
      <c r="G7" s="56"/>
    </row>
    <row r="8" spans="1:7" s="174" customFormat="1" ht="47.25" x14ac:dyDescent="0.2">
      <c r="A8" s="58" t="s">
        <v>49</v>
      </c>
      <c r="B8" s="58" t="s">
        <v>102</v>
      </c>
      <c r="C8" s="58" t="s">
        <v>59</v>
      </c>
      <c r="D8" s="58" t="s">
        <v>101</v>
      </c>
      <c r="E8" s="58" t="s">
        <v>50</v>
      </c>
      <c r="F8" s="146" t="s">
        <v>45</v>
      </c>
    </row>
    <row r="9" spans="1:7" s="199" customFormat="1" ht="31.5" x14ac:dyDescent="0.25">
      <c r="A9" s="175" t="s">
        <v>489</v>
      </c>
      <c r="B9" s="176" t="s">
        <v>85</v>
      </c>
      <c r="C9" s="176" t="s">
        <v>96</v>
      </c>
      <c r="D9" s="176" t="s">
        <v>130</v>
      </c>
      <c r="E9" s="176" t="s">
        <v>123</v>
      </c>
      <c r="F9" s="177">
        <v>64705906.200000003</v>
      </c>
    </row>
    <row r="10" spans="1:7" s="174" customFormat="1" x14ac:dyDescent="0.2">
      <c r="A10" s="175" t="s">
        <v>118</v>
      </c>
      <c r="B10" s="176" t="s">
        <v>85</v>
      </c>
      <c r="C10" s="176" t="s">
        <v>70</v>
      </c>
      <c r="D10" s="176" t="s">
        <v>130</v>
      </c>
      <c r="E10" s="176" t="s">
        <v>123</v>
      </c>
      <c r="F10" s="177">
        <v>19478292.800000001</v>
      </c>
    </row>
    <row r="11" spans="1:7" ht="47.25" x14ac:dyDescent="0.2">
      <c r="A11" s="175" t="s">
        <v>325</v>
      </c>
      <c r="B11" s="176" t="s">
        <v>85</v>
      </c>
      <c r="C11" s="176" t="s">
        <v>117</v>
      </c>
      <c r="D11" s="176" t="s">
        <v>130</v>
      </c>
      <c r="E11" s="176" t="s">
        <v>123</v>
      </c>
      <c r="F11" s="177">
        <v>9447.5</v>
      </c>
    </row>
    <row r="12" spans="1:7" ht="47.25" x14ac:dyDescent="0.2">
      <c r="A12" s="175" t="s">
        <v>323</v>
      </c>
      <c r="B12" s="176" t="s">
        <v>85</v>
      </c>
      <c r="C12" s="176" t="s">
        <v>117</v>
      </c>
      <c r="D12" s="176" t="s">
        <v>131</v>
      </c>
      <c r="E12" s="176" t="s">
        <v>123</v>
      </c>
      <c r="F12" s="177">
        <v>9447.5</v>
      </c>
    </row>
    <row r="13" spans="1:7" ht="63" x14ac:dyDescent="0.2">
      <c r="A13" s="175" t="s">
        <v>451</v>
      </c>
      <c r="B13" s="176" t="s">
        <v>85</v>
      </c>
      <c r="C13" s="176" t="s">
        <v>117</v>
      </c>
      <c r="D13" s="176" t="s">
        <v>132</v>
      </c>
      <c r="E13" s="176" t="s">
        <v>123</v>
      </c>
      <c r="F13" s="177">
        <v>9447.5</v>
      </c>
    </row>
    <row r="14" spans="1:7" ht="78.75" x14ac:dyDescent="0.2">
      <c r="A14" s="175" t="s">
        <v>452</v>
      </c>
      <c r="B14" s="176" t="s">
        <v>85</v>
      </c>
      <c r="C14" s="176" t="s">
        <v>117</v>
      </c>
      <c r="D14" s="176" t="s">
        <v>212</v>
      </c>
      <c r="E14" s="176" t="s">
        <v>123</v>
      </c>
      <c r="F14" s="177">
        <v>9447.5</v>
      </c>
    </row>
    <row r="15" spans="1:7" ht="47.25" x14ac:dyDescent="0.2">
      <c r="A15" s="175" t="s">
        <v>326</v>
      </c>
      <c r="B15" s="176" t="s">
        <v>85</v>
      </c>
      <c r="C15" s="176" t="s">
        <v>117</v>
      </c>
      <c r="D15" s="176" t="s">
        <v>258</v>
      </c>
      <c r="E15" s="176" t="s">
        <v>123</v>
      </c>
      <c r="F15" s="177">
        <v>1584.27</v>
      </c>
    </row>
    <row r="16" spans="1:7" ht="78.75" x14ac:dyDescent="0.2">
      <c r="A16" s="175" t="s">
        <v>321</v>
      </c>
      <c r="B16" s="176" t="s">
        <v>85</v>
      </c>
      <c r="C16" s="176" t="s">
        <v>117</v>
      </c>
      <c r="D16" s="176" t="s">
        <v>258</v>
      </c>
      <c r="E16" s="176" t="s">
        <v>10</v>
      </c>
      <c r="F16" s="177">
        <v>1584.27</v>
      </c>
    </row>
    <row r="17" spans="1:6" ht="31.5" x14ac:dyDescent="0.2">
      <c r="A17" s="175" t="s">
        <v>322</v>
      </c>
      <c r="B17" s="176" t="s">
        <v>85</v>
      </c>
      <c r="C17" s="176" t="s">
        <v>117</v>
      </c>
      <c r="D17" s="176" t="s">
        <v>258</v>
      </c>
      <c r="E17" s="176" t="s">
        <v>11</v>
      </c>
      <c r="F17" s="177">
        <v>1584.27</v>
      </c>
    </row>
    <row r="18" spans="1:6" ht="31.5" x14ac:dyDescent="0.2">
      <c r="A18" s="175" t="s">
        <v>327</v>
      </c>
      <c r="B18" s="176" t="s">
        <v>85</v>
      </c>
      <c r="C18" s="176" t="s">
        <v>117</v>
      </c>
      <c r="D18" s="176" t="s">
        <v>260</v>
      </c>
      <c r="E18" s="176" t="s">
        <v>123</v>
      </c>
      <c r="F18" s="177">
        <v>7863.23</v>
      </c>
    </row>
    <row r="19" spans="1:6" ht="78.75" x14ac:dyDescent="0.2">
      <c r="A19" s="175" t="s">
        <v>321</v>
      </c>
      <c r="B19" s="176" t="s">
        <v>85</v>
      </c>
      <c r="C19" s="176" t="s">
        <v>117</v>
      </c>
      <c r="D19" s="176" t="s">
        <v>260</v>
      </c>
      <c r="E19" s="176" t="s">
        <v>10</v>
      </c>
      <c r="F19" s="177">
        <v>1113.23</v>
      </c>
    </row>
    <row r="20" spans="1:6" ht="31.5" x14ac:dyDescent="0.2">
      <c r="A20" s="175" t="s">
        <v>322</v>
      </c>
      <c r="B20" s="176" t="s">
        <v>85</v>
      </c>
      <c r="C20" s="176" t="s">
        <v>117</v>
      </c>
      <c r="D20" s="176" t="s">
        <v>260</v>
      </c>
      <c r="E20" s="176" t="s">
        <v>11</v>
      </c>
      <c r="F20" s="177">
        <v>1113.23</v>
      </c>
    </row>
    <row r="21" spans="1:6" ht="31.5" x14ac:dyDescent="0.2">
      <c r="A21" s="175" t="s">
        <v>318</v>
      </c>
      <c r="B21" s="176" t="s">
        <v>85</v>
      </c>
      <c r="C21" s="176" t="s">
        <v>117</v>
      </c>
      <c r="D21" s="176" t="s">
        <v>260</v>
      </c>
      <c r="E21" s="176" t="s">
        <v>106</v>
      </c>
      <c r="F21" s="177">
        <v>6750</v>
      </c>
    </row>
    <row r="22" spans="1:6" ht="31.5" x14ac:dyDescent="0.2">
      <c r="A22" s="175" t="s">
        <v>319</v>
      </c>
      <c r="B22" s="176" t="s">
        <v>85</v>
      </c>
      <c r="C22" s="176" t="s">
        <v>117</v>
      </c>
      <c r="D22" s="176" t="s">
        <v>260</v>
      </c>
      <c r="E22" s="176" t="s">
        <v>107</v>
      </c>
      <c r="F22" s="177">
        <v>6750</v>
      </c>
    </row>
    <row r="23" spans="1:6" ht="63" x14ac:dyDescent="0.2">
      <c r="A23" s="175" t="s">
        <v>328</v>
      </c>
      <c r="B23" s="176" t="s">
        <v>85</v>
      </c>
      <c r="C23" s="176" t="s">
        <v>105</v>
      </c>
      <c r="D23" s="176" t="s">
        <v>130</v>
      </c>
      <c r="E23" s="176" t="s">
        <v>123</v>
      </c>
      <c r="F23" s="177">
        <v>1700991.64</v>
      </c>
    </row>
    <row r="24" spans="1:6" ht="47.25" x14ac:dyDescent="0.2">
      <c r="A24" s="175" t="s">
        <v>323</v>
      </c>
      <c r="B24" s="176" t="s">
        <v>85</v>
      </c>
      <c r="C24" s="176" t="s">
        <v>105</v>
      </c>
      <c r="D24" s="176" t="s">
        <v>131</v>
      </c>
      <c r="E24" s="176" t="s">
        <v>123</v>
      </c>
      <c r="F24" s="177">
        <v>1700991.64</v>
      </c>
    </row>
    <row r="25" spans="1:6" ht="63" x14ac:dyDescent="0.2">
      <c r="A25" s="175" t="s">
        <v>451</v>
      </c>
      <c r="B25" s="176" t="s">
        <v>85</v>
      </c>
      <c r="C25" s="176" t="s">
        <v>105</v>
      </c>
      <c r="D25" s="176" t="s">
        <v>132</v>
      </c>
      <c r="E25" s="176" t="s">
        <v>123</v>
      </c>
      <c r="F25" s="177">
        <v>1700991.64</v>
      </c>
    </row>
    <row r="26" spans="1:6" ht="78.75" x14ac:dyDescent="0.2">
      <c r="A26" s="175" t="s">
        <v>452</v>
      </c>
      <c r="B26" s="176" t="s">
        <v>85</v>
      </c>
      <c r="C26" s="176" t="s">
        <v>105</v>
      </c>
      <c r="D26" s="176" t="s">
        <v>212</v>
      </c>
      <c r="E26" s="176" t="s">
        <v>123</v>
      </c>
      <c r="F26" s="177">
        <v>1700991.64</v>
      </c>
    </row>
    <row r="27" spans="1:6" ht="31.5" x14ac:dyDescent="0.2">
      <c r="A27" s="175" t="s">
        <v>329</v>
      </c>
      <c r="B27" s="176" t="s">
        <v>85</v>
      </c>
      <c r="C27" s="176" t="s">
        <v>105</v>
      </c>
      <c r="D27" s="176" t="s">
        <v>262</v>
      </c>
      <c r="E27" s="176" t="s">
        <v>123</v>
      </c>
      <c r="F27" s="177">
        <v>1367980.51</v>
      </c>
    </row>
    <row r="28" spans="1:6" ht="78.75" x14ac:dyDescent="0.2">
      <c r="A28" s="175" t="s">
        <v>321</v>
      </c>
      <c r="B28" s="176" t="s">
        <v>85</v>
      </c>
      <c r="C28" s="176" t="s">
        <v>105</v>
      </c>
      <c r="D28" s="176" t="s">
        <v>262</v>
      </c>
      <c r="E28" s="176" t="s">
        <v>10</v>
      </c>
      <c r="F28" s="177">
        <v>1367980.51</v>
      </c>
    </row>
    <row r="29" spans="1:6" ht="31.5" x14ac:dyDescent="0.2">
      <c r="A29" s="175" t="s">
        <v>322</v>
      </c>
      <c r="B29" s="176" t="s">
        <v>85</v>
      </c>
      <c r="C29" s="176" t="s">
        <v>105</v>
      </c>
      <c r="D29" s="176" t="s">
        <v>262</v>
      </c>
      <c r="E29" s="176" t="s">
        <v>11</v>
      </c>
      <c r="F29" s="177">
        <v>1367980.51</v>
      </c>
    </row>
    <row r="30" spans="1:6" ht="47.25" x14ac:dyDescent="0.2">
      <c r="A30" s="175" t="s">
        <v>326</v>
      </c>
      <c r="B30" s="176" t="s">
        <v>85</v>
      </c>
      <c r="C30" s="176" t="s">
        <v>105</v>
      </c>
      <c r="D30" s="176" t="s">
        <v>258</v>
      </c>
      <c r="E30" s="176" t="s">
        <v>123</v>
      </c>
      <c r="F30" s="177">
        <v>174045.5</v>
      </c>
    </row>
    <row r="31" spans="1:6" ht="78.75" x14ac:dyDescent="0.2">
      <c r="A31" s="175" t="s">
        <v>321</v>
      </c>
      <c r="B31" s="176" t="s">
        <v>85</v>
      </c>
      <c r="C31" s="176" t="s">
        <v>105</v>
      </c>
      <c r="D31" s="176" t="s">
        <v>258</v>
      </c>
      <c r="E31" s="176" t="s">
        <v>10</v>
      </c>
      <c r="F31" s="177">
        <v>174045.5</v>
      </c>
    </row>
    <row r="32" spans="1:6" ht="31.5" x14ac:dyDescent="0.2">
      <c r="A32" s="175" t="s">
        <v>322</v>
      </c>
      <c r="B32" s="176" t="s">
        <v>85</v>
      </c>
      <c r="C32" s="176" t="s">
        <v>105</v>
      </c>
      <c r="D32" s="176" t="s">
        <v>258</v>
      </c>
      <c r="E32" s="176" t="s">
        <v>11</v>
      </c>
      <c r="F32" s="177">
        <v>174045.5</v>
      </c>
    </row>
    <row r="33" spans="1:6" ht="31.5" x14ac:dyDescent="0.2">
      <c r="A33" s="175" t="s">
        <v>327</v>
      </c>
      <c r="B33" s="176" t="s">
        <v>85</v>
      </c>
      <c r="C33" s="176" t="s">
        <v>105</v>
      </c>
      <c r="D33" s="176" t="s">
        <v>260</v>
      </c>
      <c r="E33" s="176" t="s">
        <v>123</v>
      </c>
      <c r="F33" s="177">
        <v>111479.63</v>
      </c>
    </row>
    <row r="34" spans="1:6" ht="31.5" x14ac:dyDescent="0.2">
      <c r="A34" s="175" t="s">
        <v>318</v>
      </c>
      <c r="B34" s="176" t="s">
        <v>85</v>
      </c>
      <c r="C34" s="176" t="s">
        <v>105</v>
      </c>
      <c r="D34" s="176" t="s">
        <v>260</v>
      </c>
      <c r="E34" s="176" t="s">
        <v>106</v>
      </c>
      <c r="F34" s="177">
        <v>111479.63</v>
      </c>
    </row>
    <row r="35" spans="1:6" ht="31.5" x14ac:dyDescent="0.2">
      <c r="A35" s="175" t="s">
        <v>319</v>
      </c>
      <c r="B35" s="176" t="s">
        <v>85</v>
      </c>
      <c r="C35" s="176" t="s">
        <v>105</v>
      </c>
      <c r="D35" s="176" t="s">
        <v>260</v>
      </c>
      <c r="E35" s="176" t="s">
        <v>107</v>
      </c>
      <c r="F35" s="177">
        <v>111479.63</v>
      </c>
    </row>
    <row r="36" spans="1:6" ht="63" x14ac:dyDescent="0.2">
      <c r="A36" s="175" t="s">
        <v>324</v>
      </c>
      <c r="B36" s="176" t="s">
        <v>85</v>
      </c>
      <c r="C36" s="176" t="s">
        <v>105</v>
      </c>
      <c r="D36" s="176" t="s">
        <v>831</v>
      </c>
      <c r="E36" s="176" t="s">
        <v>123</v>
      </c>
      <c r="F36" s="177">
        <v>47486</v>
      </c>
    </row>
    <row r="37" spans="1:6" ht="78.75" x14ac:dyDescent="0.2">
      <c r="A37" s="175" t="s">
        <v>321</v>
      </c>
      <c r="B37" s="176" t="s">
        <v>85</v>
      </c>
      <c r="C37" s="176" t="s">
        <v>105</v>
      </c>
      <c r="D37" s="176" t="s">
        <v>831</v>
      </c>
      <c r="E37" s="176" t="s">
        <v>10</v>
      </c>
      <c r="F37" s="177">
        <v>47486</v>
      </c>
    </row>
    <row r="38" spans="1:6" ht="31.5" x14ac:dyDescent="0.2">
      <c r="A38" s="175" t="s">
        <v>322</v>
      </c>
      <c r="B38" s="176" t="s">
        <v>85</v>
      </c>
      <c r="C38" s="176" t="s">
        <v>105</v>
      </c>
      <c r="D38" s="176" t="s">
        <v>831</v>
      </c>
      <c r="E38" s="176" t="s">
        <v>11</v>
      </c>
      <c r="F38" s="177">
        <v>47486</v>
      </c>
    </row>
    <row r="39" spans="1:6" x14ac:dyDescent="0.2">
      <c r="A39" s="175" t="s">
        <v>330</v>
      </c>
      <c r="B39" s="176" t="s">
        <v>85</v>
      </c>
      <c r="C39" s="176" t="s">
        <v>116</v>
      </c>
      <c r="D39" s="176" t="s">
        <v>130</v>
      </c>
      <c r="E39" s="176" t="s">
        <v>123</v>
      </c>
      <c r="F39" s="177">
        <v>30000</v>
      </c>
    </row>
    <row r="40" spans="1:6" ht="47.25" x14ac:dyDescent="0.2">
      <c r="A40" s="175" t="s">
        <v>323</v>
      </c>
      <c r="B40" s="176" t="s">
        <v>85</v>
      </c>
      <c r="C40" s="176" t="s">
        <v>116</v>
      </c>
      <c r="D40" s="176" t="s">
        <v>131</v>
      </c>
      <c r="E40" s="176" t="s">
        <v>123</v>
      </c>
      <c r="F40" s="177">
        <v>30000</v>
      </c>
    </row>
    <row r="41" spans="1:6" ht="63" x14ac:dyDescent="0.2">
      <c r="A41" s="175" t="s">
        <v>451</v>
      </c>
      <c r="B41" s="176" t="s">
        <v>85</v>
      </c>
      <c r="C41" s="176" t="s">
        <v>116</v>
      </c>
      <c r="D41" s="176" t="s">
        <v>132</v>
      </c>
      <c r="E41" s="176" t="s">
        <v>123</v>
      </c>
      <c r="F41" s="177">
        <v>30000</v>
      </c>
    </row>
    <row r="42" spans="1:6" ht="78.75" x14ac:dyDescent="0.2">
      <c r="A42" s="175" t="s">
        <v>452</v>
      </c>
      <c r="B42" s="176" t="s">
        <v>85</v>
      </c>
      <c r="C42" s="176" t="s">
        <v>116</v>
      </c>
      <c r="D42" s="176" t="s">
        <v>212</v>
      </c>
      <c r="E42" s="176" t="s">
        <v>123</v>
      </c>
      <c r="F42" s="177">
        <v>30000</v>
      </c>
    </row>
    <row r="43" spans="1:6" x14ac:dyDescent="0.2">
      <c r="A43" s="175" t="s">
        <v>331</v>
      </c>
      <c r="B43" s="176" t="s">
        <v>85</v>
      </c>
      <c r="C43" s="176" t="s">
        <v>116</v>
      </c>
      <c r="D43" s="176" t="s">
        <v>368</v>
      </c>
      <c r="E43" s="176" t="s">
        <v>123</v>
      </c>
      <c r="F43" s="177">
        <v>30000</v>
      </c>
    </row>
    <row r="44" spans="1:6" x14ac:dyDescent="0.2">
      <c r="A44" s="175" t="s">
        <v>316</v>
      </c>
      <c r="B44" s="176" t="s">
        <v>85</v>
      </c>
      <c r="C44" s="176" t="s">
        <v>116</v>
      </c>
      <c r="D44" s="176" t="s">
        <v>368</v>
      </c>
      <c r="E44" s="176" t="s">
        <v>127</v>
      </c>
      <c r="F44" s="177">
        <v>30000</v>
      </c>
    </row>
    <row r="45" spans="1:6" x14ac:dyDescent="0.2">
      <c r="A45" s="175" t="s">
        <v>332</v>
      </c>
      <c r="B45" s="176" t="s">
        <v>85</v>
      </c>
      <c r="C45" s="176" t="s">
        <v>116</v>
      </c>
      <c r="D45" s="176" t="s">
        <v>368</v>
      </c>
      <c r="E45" s="176" t="s">
        <v>68</v>
      </c>
      <c r="F45" s="177">
        <v>30000</v>
      </c>
    </row>
    <row r="46" spans="1:6" x14ac:dyDescent="0.2">
      <c r="A46" s="175" t="s">
        <v>44</v>
      </c>
      <c r="B46" s="176" t="s">
        <v>85</v>
      </c>
      <c r="C46" s="176" t="s">
        <v>25</v>
      </c>
      <c r="D46" s="176" t="s">
        <v>130</v>
      </c>
      <c r="E46" s="176" t="s">
        <v>123</v>
      </c>
      <c r="F46" s="177">
        <v>17737853.66</v>
      </c>
    </row>
    <row r="47" spans="1:6" ht="47.25" x14ac:dyDescent="0.2">
      <c r="A47" s="175" t="s">
        <v>323</v>
      </c>
      <c r="B47" s="176" t="s">
        <v>85</v>
      </c>
      <c r="C47" s="176" t="s">
        <v>25</v>
      </c>
      <c r="D47" s="176" t="s">
        <v>131</v>
      </c>
      <c r="E47" s="176" t="s">
        <v>123</v>
      </c>
      <c r="F47" s="177">
        <v>17225743.23</v>
      </c>
    </row>
    <row r="48" spans="1:6" ht="63" x14ac:dyDescent="0.2">
      <c r="A48" s="175" t="s">
        <v>451</v>
      </c>
      <c r="B48" s="176" t="s">
        <v>85</v>
      </c>
      <c r="C48" s="176" t="s">
        <v>25</v>
      </c>
      <c r="D48" s="176" t="s">
        <v>132</v>
      </c>
      <c r="E48" s="176" t="s">
        <v>123</v>
      </c>
      <c r="F48" s="177">
        <v>17225743.23</v>
      </c>
    </row>
    <row r="49" spans="1:6" ht="78.75" x14ac:dyDescent="0.2">
      <c r="A49" s="175" t="s">
        <v>452</v>
      </c>
      <c r="B49" s="176" t="s">
        <v>85</v>
      </c>
      <c r="C49" s="176" t="s">
        <v>25</v>
      </c>
      <c r="D49" s="176" t="s">
        <v>212</v>
      </c>
      <c r="E49" s="176" t="s">
        <v>123</v>
      </c>
      <c r="F49" s="177">
        <v>3375500</v>
      </c>
    </row>
    <row r="50" spans="1:6" ht="31.5" x14ac:dyDescent="0.2">
      <c r="A50" s="175" t="s">
        <v>333</v>
      </c>
      <c r="B50" s="176" t="s">
        <v>85</v>
      </c>
      <c r="C50" s="176" t="s">
        <v>25</v>
      </c>
      <c r="D50" s="176" t="s">
        <v>369</v>
      </c>
      <c r="E50" s="176" t="s">
        <v>123</v>
      </c>
      <c r="F50" s="177">
        <v>3375500</v>
      </c>
    </row>
    <row r="51" spans="1:6" x14ac:dyDescent="0.2">
      <c r="A51" s="175" t="s">
        <v>334</v>
      </c>
      <c r="B51" s="176" t="s">
        <v>85</v>
      </c>
      <c r="C51" s="176" t="s">
        <v>25</v>
      </c>
      <c r="D51" s="176" t="s">
        <v>369</v>
      </c>
      <c r="E51" s="176" t="s">
        <v>63</v>
      </c>
      <c r="F51" s="177">
        <v>3375500</v>
      </c>
    </row>
    <row r="52" spans="1:6" x14ac:dyDescent="0.2">
      <c r="A52" s="175" t="s">
        <v>335</v>
      </c>
      <c r="B52" s="176" t="s">
        <v>85</v>
      </c>
      <c r="C52" s="176" t="s">
        <v>25</v>
      </c>
      <c r="D52" s="176" t="s">
        <v>369</v>
      </c>
      <c r="E52" s="176" t="s">
        <v>19</v>
      </c>
      <c r="F52" s="177">
        <v>3375500</v>
      </c>
    </row>
    <row r="53" spans="1:6" ht="47.25" x14ac:dyDescent="0.2">
      <c r="A53" s="175" t="s">
        <v>453</v>
      </c>
      <c r="B53" s="176" t="s">
        <v>85</v>
      </c>
      <c r="C53" s="176" t="s">
        <v>25</v>
      </c>
      <c r="D53" s="176" t="s">
        <v>356</v>
      </c>
      <c r="E53" s="176" t="s">
        <v>123</v>
      </c>
      <c r="F53" s="177">
        <v>4976467.96</v>
      </c>
    </row>
    <row r="54" spans="1:6" ht="78.75" x14ac:dyDescent="0.2">
      <c r="A54" s="175" t="s">
        <v>844</v>
      </c>
      <c r="B54" s="176" t="s">
        <v>85</v>
      </c>
      <c r="C54" s="176" t="s">
        <v>25</v>
      </c>
      <c r="D54" s="176" t="s">
        <v>836</v>
      </c>
      <c r="E54" s="176" t="s">
        <v>123</v>
      </c>
      <c r="F54" s="177">
        <v>2975285</v>
      </c>
    </row>
    <row r="55" spans="1:6" ht="31.5" x14ac:dyDescent="0.2">
      <c r="A55" s="175" t="s">
        <v>318</v>
      </c>
      <c r="B55" s="176" t="s">
        <v>85</v>
      </c>
      <c r="C55" s="176" t="s">
        <v>25</v>
      </c>
      <c r="D55" s="176" t="s">
        <v>836</v>
      </c>
      <c r="E55" s="176" t="s">
        <v>106</v>
      </c>
      <c r="F55" s="177">
        <v>2930874.08</v>
      </c>
    </row>
    <row r="56" spans="1:6" ht="31.5" x14ac:dyDescent="0.2">
      <c r="A56" s="175" t="s">
        <v>319</v>
      </c>
      <c r="B56" s="176" t="s">
        <v>85</v>
      </c>
      <c r="C56" s="176" t="s">
        <v>25</v>
      </c>
      <c r="D56" s="176" t="s">
        <v>836</v>
      </c>
      <c r="E56" s="176" t="s">
        <v>107</v>
      </c>
      <c r="F56" s="177">
        <v>2930874.08</v>
      </c>
    </row>
    <row r="57" spans="1:6" x14ac:dyDescent="0.2">
      <c r="A57" s="175" t="s">
        <v>316</v>
      </c>
      <c r="B57" s="176" t="s">
        <v>85</v>
      </c>
      <c r="C57" s="176" t="s">
        <v>25</v>
      </c>
      <c r="D57" s="176" t="s">
        <v>836</v>
      </c>
      <c r="E57" s="176" t="s">
        <v>127</v>
      </c>
      <c r="F57" s="177">
        <v>44410.92</v>
      </c>
    </row>
    <row r="58" spans="1:6" x14ac:dyDescent="0.2">
      <c r="A58" s="175" t="s">
        <v>652</v>
      </c>
      <c r="B58" s="176" t="s">
        <v>85</v>
      </c>
      <c r="C58" s="176" t="s">
        <v>25</v>
      </c>
      <c r="D58" s="176" t="s">
        <v>836</v>
      </c>
      <c r="E58" s="176" t="s">
        <v>605</v>
      </c>
      <c r="F58" s="177">
        <v>44410.92</v>
      </c>
    </row>
    <row r="59" spans="1:6" x14ac:dyDescent="0.2">
      <c r="A59" s="175" t="s">
        <v>359</v>
      </c>
      <c r="B59" s="176" t="s">
        <v>85</v>
      </c>
      <c r="C59" s="176" t="s">
        <v>25</v>
      </c>
      <c r="D59" s="176" t="s">
        <v>371</v>
      </c>
      <c r="E59" s="176" t="s">
        <v>123</v>
      </c>
      <c r="F59" s="177">
        <v>711081.83</v>
      </c>
    </row>
    <row r="60" spans="1:6" ht="31.5" x14ac:dyDescent="0.2">
      <c r="A60" s="175" t="s">
        <v>318</v>
      </c>
      <c r="B60" s="176" t="s">
        <v>85</v>
      </c>
      <c r="C60" s="176" t="s">
        <v>25</v>
      </c>
      <c r="D60" s="176" t="s">
        <v>371</v>
      </c>
      <c r="E60" s="176" t="s">
        <v>106</v>
      </c>
      <c r="F60" s="177">
        <v>609847.16</v>
      </c>
    </row>
    <row r="61" spans="1:6" ht="31.5" x14ac:dyDescent="0.2">
      <c r="A61" s="175" t="s">
        <v>319</v>
      </c>
      <c r="B61" s="176" t="s">
        <v>85</v>
      </c>
      <c r="C61" s="176" t="s">
        <v>25</v>
      </c>
      <c r="D61" s="176" t="s">
        <v>371</v>
      </c>
      <c r="E61" s="176" t="s">
        <v>107</v>
      </c>
      <c r="F61" s="177">
        <v>609847.16</v>
      </c>
    </row>
    <row r="62" spans="1:6" x14ac:dyDescent="0.2">
      <c r="A62" s="175" t="s">
        <v>316</v>
      </c>
      <c r="B62" s="176" t="s">
        <v>85</v>
      </c>
      <c r="C62" s="176" t="s">
        <v>25</v>
      </c>
      <c r="D62" s="176" t="s">
        <v>371</v>
      </c>
      <c r="E62" s="176" t="s">
        <v>127</v>
      </c>
      <c r="F62" s="177">
        <v>101234.67</v>
      </c>
    </row>
    <row r="63" spans="1:6" x14ac:dyDescent="0.2">
      <c r="A63" s="175" t="s">
        <v>652</v>
      </c>
      <c r="B63" s="176" t="s">
        <v>85</v>
      </c>
      <c r="C63" s="176" t="s">
        <v>25</v>
      </c>
      <c r="D63" s="176" t="s">
        <v>371</v>
      </c>
      <c r="E63" s="176" t="s">
        <v>605</v>
      </c>
      <c r="F63" s="177">
        <v>101234.67</v>
      </c>
    </row>
    <row r="64" spans="1:6" x14ac:dyDescent="0.2">
      <c r="A64" s="175" t="s">
        <v>519</v>
      </c>
      <c r="B64" s="176" t="s">
        <v>85</v>
      </c>
      <c r="C64" s="176" t="s">
        <v>25</v>
      </c>
      <c r="D64" s="176" t="s">
        <v>508</v>
      </c>
      <c r="E64" s="176" t="s">
        <v>123</v>
      </c>
      <c r="F64" s="177">
        <v>556421.17000000004</v>
      </c>
    </row>
    <row r="65" spans="1:6" ht="78.75" x14ac:dyDescent="0.2">
      <c r="A65" s="175" t="s">
        <v>321</v>
      </c>
      <c r="B65" s="176" t="s">
        <v>85</v>
      </c>
      <c r="C65" s="176" t="s">
        <v>25</v>
      </c>
      <c r="D65" s="176" t="s">
        <v>508</v>
      </c>
      <c r="E65" s="176" t="s">
        <v>10</v>
      </c>
      <c r="F65" s="177">
        <v>6718.17</v>
      </c>
    </row>
    <row r="66" spans="1:6" ht="31.5" x14ac:dyDescent="0.2">
      <c r="A66" s="175" t="s">
        <v>469</v>
      </c>
      <c r="B66" s="176" t="s">
        <v>85</v>
      </c>
      <c r="C66" s="176" t="s">
        <v>25</v>
      </c>
      <c r="D66" s="176" t="s">
        <v>508</v>
      </c>
      <c r="E66" s="176" t="s">
        <v>394</v>
      </c>
      <c r="F66" s="177">
        <v>6718.17</v>
      </c>
    </row>
    <row r="67" spans="1:6" ht="31.5" x14ac:dyDescent="0.2">
      <c r="A67" s="175" t="s">
        <v>318</v>
      </c>
      <c r="B67" s="176" t="s">
        <v>85</v>
      </c>
      <c r="C67" s="176" t="s">
        <v>25</v>
      </c>
      <c r="D67" s="176" t="s">
        <v>508</v>
      </c>
      <c r="E67" s="176" t="s">
        <v>106</v>
      </c>
      <c r="F67" s="177">
        <v>179514</v>
      </c>
    </row>
    <row r="68" spans="1:6" ht="31.5" x14ac:dyDescent="0.2">
      <c r="A68" s="175" t="s">
        <v>319</v>
      </c>
      <c r="B68" s="176" t="s">
        <v>85</v>
      </c>
      <c r="C68" s="176" t="s">
        <v>25</v>
      </c>
      <c r="D68" s="176" t="s">
        <v>508</v>
      </c>
      <c r="E68" s="176" t="s">
        <v>107</v>
      </c>
      <c r="F68" s="177">
        <v>179514</v>
      </c>
    </row>
    <row r="69" spans="1:6" x14ac:dyDescent="0.2">
      <c r="A69" s="175" t="s">
        <v>316</v>
      </c>
      <c r="B69" s="176" t="s">
        <v>85</v>
      </c>
      <c r="C69" s="176" t="s">
        <v>25</v>
      </c>
      <c r="D69" s="176" t="s">
        <v>508</v>
      </c>
      <c r="E69" s="176" t="s">
        <v>127</v>
      </c>
      <c r="F69" s="177">
        <v>370189</v>
      </c>
    </row>
    <row r="70" spans="1:6" x14ac:dyDescent="0.2">
      <c r="A70" s="175" t="s">
        <v>317</v>
      </c>
      <c r="B70" s="176" t="s">
        <v>85</v>
      </c>
      <c r="C70" s="176" t="s">
        <v>25</v>
      </c>
      <c r="D70" s="176" t="s">
        <v>508</v>
      </c>
      <c r="E70" s="176" t="s">
        <v>108</v>
      </c>
      <c r="F70" s="177">
        <v>370189</v>
      </c>
    </row>
    <row r="71" spans="1:6" ht="31.5" x14ac:dyDescent="0.2">
      <c r="A71" s="175" t="s">
        <v>737</v>
      </c>
      <c r="B71" s="176" t="s">
        <v>85</v>
      </c>
      <c r="C71" s="176" t="s">
        <v>25</v>
      </c>
      <c r="D71" s="176" t="s">
        <v>735</v>
      </c>
      <c r="E71" s="176" t="s">
        <v>123</v>
      </c>
      <c r="F71" s="177">
        <v>733679.96</v>
      </c>
    </row>
    <row r="72" spans="1:6" ht="31.5" x14ac:dyDescent="0.2">
      <c r="A72" s="175" t="s">
        <v>318</v>
      </c>
      <c r="B72" s="176" t="s">
        <v>85</v>
      </c>
      <c r="C72" s="176" t="s">
        <v>25</v>
      </c>
      <c r="D72" s="176" t="s">
        <v>735</v>
      </c>
      <c r="E72" s="176" t="s">
        <v>106</v>
      </c>
      <c r="F72" s="177">
        <v>568845.79</v>
      </c>
    </row>
    <row r="73" spans="1:6" ht="31.5" x14ac:dyDescent="0.2">
      <c r="A73" s="175" t="s">
        <v>319</v>
      </c>
      <c r="B73" s="176" t="s">
        <v>85</v>
      </c>
      <c r="C73" s="176" t="s">
        <v>25</v>
      </c>
      <c r="D73" s="176" t="s">
        <v>735</v>
      </c>
      <c r="E73" s="176" t="s">
        <v>107</v>
      </c>
      <c r="F73" s="177">
        <v>568845.79</v>
      </c>
    </row>
    <row r="74" spans="1:6" x14ac:dyDescent="0.2">
      <c r="A74" s="175" t="s">
        <v>316</v>
      </c>
      <c r="B74" s="176" t="s">
        <v>85</v>
      </c>
      <c r="C74" s="176" t="s">
        <v>25</v>
      </c>
      <c r="D74" s="176" t="s">
        <v>735</v>
      </c>
      <c r="E74" s="176" t="s">
        <v>127</v>
      </c>
      <c r="F74" s="177">
        <v>164834.17000000001</v>
      </c>
    </row>
    <row r="75" spans="1:6" x14ac:dyDescent="0.2">
      <c r="A75" s="175" t="s">
        <v>652</v>
      </c>
      <c r="B75" s="176" t="s">
        <v>85</v>
      </c>
      <c r="C75" s="176" t="s">
        <v>25</v>
      </c>
      <c r="D75" s="176" t="s">
        <v>735</v>
      </c>
      <c r="E75" s="176" t="s">
        <v>605</v>
      </c>
      <c r="F75" s="177">
        <v>139834.17000000001</v>
      </c>
    </row>
    <row r="76" spans="1:6" x14ac:dyDescent="0.2">
      <c r="A76" s="175" t="s">
        <v>317</v>
      </c>
      <c r="B76" s="176" t="s">
        <v>85</v>
      </c>
      <c r="C76" s="176" t="s">
        <v>25</v>
      </c>
      <c r="D76" s="176" t="s">
        <v>735</v>
      </c>
      <c r="E76" s="176" t="s">
        <v>108</v>
      </c>
      <c r="F76" s="177">
        <v>25000</v>
      </c>
    </row>
    <row r="77" spans="1:6" ht="47.25" x14ac:dyDescent="0.2">
      <c r="A77" s="175" t="s">
        <v>520</v>
      </c>
      <c r="B77" s="176" t="s">
        <v>85</v>
      </c>
      <c r="C77" s="176" t="s">
        <v>25</v>
      </c>
      <c r="D77" s="176" t="s">
        <v>510</v>
      </c>
      <c r="E77" s="176" t="s">
        <v>123</v>
      </c>
      <c r="F77" s="177">
        <v>8873775.2699999996</v>
      </c>
    </row>
    <row r="78" spans="1:6" ht="31.5" x14ac:dyDescent="0.2">
      <c r="A78" s="175" t="s">
        <v>521</v>
      </c>
      <c r="B78" s="176" t="s">
        <v>85</v>
      </c>
      <c r="C78" s="176" t="s">
        <v>25</v>
      </c>
      <c r="D78" s="176" t="s">
        <v>512</v>
      </c>
      <c r="E78" s="176" t="s">
        <v>123</v>
      </c>
      <c r="F78" s="177">
        <v>8873775.2699999996</v>
      </c>
    </row>
    <row r="79" spans="1:6" ht="78.75" x14ac:dyDescent="0.2">
      <c r="A79" s="175" t="s">
        <v>321</v>
      </c>
      <c r="B79" s="176" t="s">
        <v>85</v>
      </c>
      <c r="C79" s="176" t="s">
        <v>25</v>
      </c>
      <c r="D79" s="176" t="s">
        <v>512</v>
      </c>
      <c r="E79" s="176" t="s">
        <v>10</v>
      </c>
      <c r="F79" s="177">
        <v>5860887.9699999997</v>
      </c>
    </row>
    <row r="80" spans="1:6" ht="31.5" x14ac:dyDescent="0.2">
      <c r="A80" s="175" t="s">
        <v>469</v>
      </c>
      <c r="B80" s="176" t="s">
        <v>85</v>
      </c>
      <c r="C80" s="176" t="s">
        <v>25</v>
      </c>
      <c r="D80" s="176" t="s">
        <v>512</v>
      </c>
      <c r="E80" s="176" t="s">
        <v>394</v>
      </c>
      <c r="F80" s="177">
        <v>5860887.9699999997</v>
      </c>
    </row>
    <row r="81" spans="1:6" ht="31.5" x14ac:dyDescent="0.2">
      <c r="A81" s="175" t="s">
        <v>318</v>
      </c>
      <c r="B81" s="176" t="s">
        <v>85</v>
      </c>
      <c r="C81" s="176" t="s">
        <v>25</v>
      </c>
      <c r="D81" s="176" t="s">
        <v>512</v>
      </c>
      <c r="E81" s="176" t="s">
        <v>106</v>
      </c>
      <c r="F81" s="177">
        <v>1928221.66</v>
      </c>
    </row>
    <row r="82" spans="1:6" ht="31.5" x14ac:dyDescent="0.2">
      <c r="A82" s="175" t="s">
        <v>319</v>
      </c>
      <c r="B82" s="176" t="s">
        <v>85</v>
      </c>
      <c r="C82" s="176" t="s">
        <v>25</v>
      </c>
      <c r="D82" s="176" t="s">
        <v>512</v>
      </c>
      <c r="E82" s="176" t="s">
        <v>107</v>
      </c>
      <c r="F82" s="177">
        <v>1928221.66</v>
      </c>
    </row>
    <row r="83" spans="1:6" ht="31.5" x14ac:dyDescent="0.2">
      <c r="A83" s="175" t="s">
        <v>342</v>
      </c>
      <c r="B83" s="176" t="s">
        <v>85</v>
      </c>
      <c r="C83" s="176" t="s">
        <v>25</v>
      </c>
      <c r="D83" s="176" t="s">
        <v>512</v>
      </c>
      <c r="E83" s="176" t="s">
        <v>81</v>
      </c>
      <c r="F83" s="177">
        <v>333198.38</v>
      </c>
    </row>
    <row r="84" spans="1:6" ht="31.5" x14ac:dyDescent="0.2">
      <c r="A84" s="175" t="s">
        <v>343</v>
      </c>
      <c r="B84" s="176" t="s">
        <v>85</v>
      </c>
      <c r="C84" s="176" t="s">
        <v>25</v>
      </c>
      <c r="D84" s="176" t="s">
        <v>512</v>
      </c>
      <c r="E84" s="176" t="s">
        <v>42</v>
      </c>
      <c r="F84" s="177">
        <v>333198.38</v>
      </c>
    </row>
    <row r="85" spans="1:6" x14ac:dyDescent="0.2">
      <c r="A85" s="175" t="s">
        <v>316</v>
      </c>
      <c r="B85" s="176" t="s">
        <v>85</v>
      </c>
      <c r="C85" s="176" t="s">
        <v>25</v>
      </c>
      <c r="D85" s="176" t="s">
        <v>512</v>
      </c>
      <c r="E85" s="176" t="s">
        <v>127</v>
      </c>
      <c r="F85" s="177">
        <v>751467.26</v>
      </c>
    </row>
    <row r="86" spans="1:6" x14ac:dyDescent="0.2">
      <c r="A86" s="175" t="s">
        <v>652</v>
      </c>
      <c r="B86" s="176" t="s">
        <v>85</v>
      </c>
      <c r="C86" s="176" t="s">
        <v>25</v>
      </c>
      <c r="D86" s="176" t="s">
        <v>512</v>
      </c>
      <c r="E86" s="176" t="s">
        <v>605</v>
      </c>
      <c r="F86" s="177">
        <v>22824.53</v>
      </c>
    </row>
    <row r="87" spans="1:6" x14ac:dyDescent="0.2">
      <c r="A87" s="175" t="s">
        <v>317</v>
      </c>
      <c r="B87" s="176" t="s">
        <v>85</v>
      </c>
      <c r="C87" s="176" t="s">
        <v>25</v>
      </c>
      <c r="D87" s="176" t="s">
        <v>512</v>
      </c>
      <c r="E87" s="176" t="s">
        <v>108</v>
      </c>
      <c r="F87" s="177">
        <v>728642.73</v>
      </c>
    </row>
    <row r="88" spans="1:6" ht="47.25" x14ac:dyDescent="0.2">
      <c r="A88" s="175" t="s">
        <v>454</v>
      </c>
      <c r="B88" s="176" t="s">
        <v>85</v>
      </c>
      <c r="C88" s="176" t="s">
        <v>25</v>
      </c>
      <c r="D88" s="176" t="s">
        <v>133</v>
      </c>
      <c r="E88" s="176" t="s">
        <v>123</v>
      </c>
      <c r="F88" s="177">
        <v>488334</v>
      </c>
    </row>
    <row r="89" spans="1:6" ht="47.25" x14ac:dyDescent="0.2">
      <c r="A89" s="175" t="s">
        <v>336</v>
      </c>
      <c r="B89" s="176" t="s">
        <v>85</v>
      </c>
      <c r="C89" s="176" t="s">
        <v>25</v>
      </c>
      <c r="D89" s="176" t="s">
        <v>216</v>
      </c>
      <c r="E89" s="176" t="s">
        <v>123</v>
      </c>
      <c r="F89" s="177">
        <v>306050</v>
      </c>
    </row>
    <row r="90" spans="1:6" ht="94.5" x14ac:dyDescent="0.2">
      <c r="A90" s="175" t="s">
        <v>455</v>
      </c>
      <c r="B90" s="176" t="s">
        <v>85</v>
      </c>
      <c r="C90" s="176" t="s">
        <v>25</v>
      </c>
      <c r="D90" s="176" t="s">
        <v>374</v>
      </c>
      <c r="E90" s="176" t="s">
        <v>123</v>
      </c>
      <c r="F90" s="177">
        <v>17550</v>
      </c>
    </row>
    <row r="91" spans="1:6" ht="31.5" x14ac:dyDescent="0.2">
      <c r="A91" s="175" t="s">
        <v>318</v>
      </c>
      <c r="B91" s="176" t="s">
        <v>85</v>
      </c>
      <c r="C91" s="176" t="s">
        <v>25</v>
      </c>
      <c r="D91" s="176" t="s">
        <v>374</v>
      </c>
      <c r="E91" s="176" t="s">
        <v>106</v>
      </c>
      <c r="F91" s="177">
        <v>17550</v>
      </c>
    </row>
    <row r="92" spans="1:6" ht="31.5" x14ac:dyDescent="0.2">
      <c r="A92" s="175" t="s">
        <v>319</v>
      </c>
      <c r="B92" s="176" t="s">
        <v>85</v>
      </c>
      <c r="C92" s="176" t="s">
        <v>25</v>
      </c>
      <c r="D92" s="176" t="s">
        <v>374</v>
      </c>
      <c r="E92" s="176" t="s">
        <v>107</v>
      </c>
      <c r="F92" s="177">
        <v>17550</v>
      </c>
    </row>
    <row r="93" spans="1:6" ht="78.75" x14ac:dyDescent="0.2">
      <c r="A93" s="175" t="s">
        <v>456</v>
      </c>
      <c r="B93" s="176" t="s">
        <v>85</v>
      </c>
      <c r="C93" s="176" t="s">
        <v>25</v>
      </c>
      <c r="D93" s="176" t="s">
        <v>376</v>
      </c>
      <c r="E93" s="176" t="s">
        <v>123</v>
      </c>
      <c r="F93" s="177">
        <v>148500</v>
      </c>
    </row>
    <row r="94" spans="1:6" ht="31.5" x14ac:dyDescent="0.2">
      <c r="A94" s="175" t="s">
        <v>318</v>
      </c>
      <c r="B94" s="176" t="s">
        <v>85</v>
      </c>
      <c r="C94" s="176" t="s">
        <v>25</v>
      </c>
      <c r="D94" s="176" t="s">
        <v>376</v>
      </c>
      <c r="E94" s="176" t="s">
        <v>106</v>
      </c>
      <c r="F94" s="177">
        <v>148500</v>
      </c>
    </row>
    <row r="95" spans="1:6" ht="31.5" x14ac:dyDescent="0.2">
      <c r="A95" s="175" t="s">
        <v>319</v>
      </c>
      <c r="B95" s="176" t="s">
        <v>85</v>
      </c>
      <c r="C95" s="176" t="s">
        <v>25</v>
      </c>
      <c r="D95" s="176" t="s">
        <v>376</v>
      </c>
      <c r="E95" s="176" t="s">
        <v>107</v>
      </c>
      <c r="F95" s="177">
        <v>148500</v>
      </c>
    </row>
    <row r="96" spans="1:6" ht="63" x14ac:dyDescent="0.2">
      <c r="A96" s="175" t="s">
        <v>653</v>
      </c>
      <c r="B96" s="176" t="s">
        <v>85</v>
      </c>
      <c r="C96" s="176" t="s">
        <v>25</v>
      </c>
      <c r="D96" s="176" t="s">
        <v>607</v>
      </c>
      <c r="E96" s="176" t="s">
        <v>123</v>
      </c>
      <c r="F96" s="177">
        <v>60000</v>
      </c>
    </row>
    <row r="97" spans="1:6" ht="31.5" x14ac:dyDescent="0.2">
      <c r="A97" s="175" t="s">
        <v>318</v>
      </c>
      <c r="B97" s="176" t="s">
        <v>85</v>
      </c>
      <c r="C97" s="176" t="s">
        <v>25</v>
      </c>
      <c r="D97" s="176" t="s">
        <v>607</v>
      </c>
      <c r="E97" s="176" t="s">
        <v>106</v>
      </c>
      <c r="F97" s="177">
        <v>60000</v>
      </c>
    </row>
    <row r="98" spans="1:6" ht="31.5" x14ac:dyDescent="0.2">
      <c r="A98" s="175" t="s">
        <v>319</v>
      </c>
      <c r="B98" s="176" t="s">
        <v>85</v>
      </c>
      <c r="C98" s="176" t="s">
        <v>25</v>
      </c>
      <c r="D98" s="176" t="s">
        <v>607</v>
      </c>
      <c r="E98" s="176" t="s">
        <v>107</v>
      </c>
      <c r="F98" s="177">
        <v>60000</v>
      </c>
    </row>
    <row r="99" spans="1:6" ht="63" x14ac:dyDescent="0.2">
      <c r="A99" s="175" t="s">
        <v>827</v>
      </c>
      <c r="B99" s="176" t="s">
        <v>85</v>
      </c>
      <c r="C99" s="176" t="s">
        <v>25</v>
      </c>
      <c r="D99" s="176" t="s">
        <v>817</v>
      </c>
      <c r="E99" s="176" t="s">
        <v>123</v>
      </c>
      <c r="F99" s="177">
        <v>80000</v>
      </c>
    </row>
    <row r="100" spans="1:6" ht="31.5" x14ac:dyDescent="0.2">
      <c r="A100" s="175" t="s">
        <v>318</v>
      </c>
      <c r="B100" s="176" t="s">
        <v>85</v>
      </c>
      <c r="C100" s="176" t="s">
        <v>25</v>
      </c>
      <c r="D100" s="176" t="s">
        <v>817</v>
      </c>
      <c r="E100" s="176" t="s">
        <v>106</v>
      </c>
      <c r="F100" s="177">
        <v>80000</v>
      </c>
    </row>
    <row r="101" spans="1:6" ht="31.5" x14ac:dyDescent="0.2">
      <c r="A101" s="175" t="s">
        <v>319</v>
      </c>
      <c r="B101" s="176" t="s">
        <v>85</v>
      </c>
      <c r="C101" s="176" t="s">
        <v>25</v>
      </c>
      <c r="D101" s="176" t="s">
        <v>817</v>
      </c>
      <c r="E101" s="176" t="s">
        <v>107</v>
      </c>
      <c r="F101" s="177">
        <v>80000</v>
      </c>
    </row>
    <row r="102" spans="1:6" ht="47.25" x14ac:dyDescent="0.2">
      <c r="A102" s="175" t="s">
        <v>348</v>
      </c>
      <c r="B102" s="176" t="s">
        <v>85</v>
      </c>
      <c r="C102" s="176" t="s">
        <v>25</v>
      </c>
      <c r="D102" s="176" t="s">
        <v>217</v>
      </c>
      <c r="E102" s="176" t="s">
        <v>123</v>
      </c>
      <c r="F102" s="177">
        <v>182284</v>
      </c>
    </row>
    <row r="103" spans="1:6" ht="47.25" x14ac:dyDescent="0.2">
      <c r="A103" s="175" t="s">
        <v>487</v>
      </c>
      <c r="B103" s="176" t="s">
        <v>85</v>
      </c>
      <c r="C103" s="176" t="s">
        <v>25</v>
      </c>
      <c r="D103" s="176" t="s">
        <v>377</v>
      </c>
      <c r="E103" s="176" t="s">
        <v>123</v>
      </c>
      <c r="F103" s="177">
        <v>182284</v>
      </c>
    </row>
    <row r="104" spans="1:6" ht="31.5" x14ac:dyDescent="0.2">
      <c r="A104" s="175" t="s">
        <v>318</v>
      </c>
      <c r="B104" s="176" t="s">
        <v>85</v>
      </c>
      <c r="C104" s="176" t="s">
        <v>25</v>
      </c>
      <c r="D104" s="176" t="s">
        <v>377</v>
      </c>
      <c r="E104" s="176" t="s">
        <v>106</v>
      </c>
      <c r="F104" s="177">
        <v>182284</v>
      </c>
    </row>
    <row r="105" spans="1:6" ht="31.5" x14ac:dyDescent="0.2">
      <c r="A105" s="175" t="s">
        <v>319</v>
      </c>
      <c r="B105" s="176" t="s">
        <v>85</v>
      </c>
      <c r="C105" s="176" t="s">
        <v>25</v>
      </c>
      <c r="D105" s="176" t="s">
        <v>377</v>
      </c>
      <c r="E105" s="176" t="s">
        <v>107</v>
      </c>
      <c r="F105" s="177">
        <v>182284</v>
      </c>
    </row>
    <row r="106" spans="1:6" ht="63" x14ac:dyDescent="0.2">
      <c r="A106" s="175" t="s">
        <v>248</v>
      </c>
      <c r="B106" s="176" t="s">
        <v>85</v>
      </c>
      <c r="C106" s="176" t="s">
        <v>25</v>
      </c>
      <c r="D106" s="176" t="s">
        <v>134</v>
      </c>
      <c r="E106" s="176" t="s">
        <v>123</v>
      </c>
      <c r="F106" s="177">
        <v>23776.43</v>
      </c>
    </row>
    <row r="107" spans="1:6" ht="47.25" x14ac:dyDescent="0.2">
      <c r="A107" s="175" t="s">
        <v>457</v>
      </c>
      <c r="B107" s="176" t="s">
        <v>85</v>
      </c>
      <c r="C107" s="176" t="s">
        <v>25</v>
      </c>
      <c r="D107" s="176" t="s">
        <v>219</v>
      </c>
      <c r="E107" s="176" t="s">
        <v>123</v>
      </c>
      <c r="F107" s="177">
        <v>23776.43</v>
      </c>
    </row>
    <row r="108" spans="1:6" ht="47.25" x14ac:dyDescent="0.2">
      <c r="A108" s="175" t="s">
        <v>249</v>
      </c>
      <c r="B108" s="176" t="s">
        <v>85</v>
      </c>
      <c r="C108" s="176" t="s">
        <v>25</v>
      </c>
      <c r="D108" s="176" t="s">
        <v>221</v>
      </c>
      <c r="E108" s="176" t="s">
        <v>123</v>
      </c>
      <c r="F108" s="177">
        <v>19776.43</v>
      </c>
    </row>
    <row r="109" spans="1:6" ht="47.25" x14ac:dyDescent="0.2">
      <c r="A109" s="175" t="s">
        <v>315</v>
      </c>
      <c r="B109" s="176" t="s">
        <v>85</v>
      </c>
      <c r="C109" s="176" t="s">
        <v>25</v>
      </c>
      <c r="D109" s="176" t="s">
        <v>269</v>
      </c>
      <c r="E109" s="176" t="s">
        <v>123</v>
      </c>
      <c r="F109" s="177">
        <v>19776.43</v>
      </c>
    </row>
    <row r="110" spans="1:6" x14ac:dyDescent="0.2">
      <c r="A110" s="175" t="s">
        <v>316</v>
      </c>
      <c r="B110" s="176" t="s">
        <v>85</v>
      </c>
      <c r="C110" s="176" t="s">
        <v>25</v>
      </c>
      <c r="D110" s="176" t="s">
        <v>269</v>
      </c>
      <c r="E110" s="176" t="s">
        <v>127</v>
      </c>
      <c r="F110" s="177">
        <v>19776.43</v>
      </c>
    </row>
    <row r="111" spans="1:6" x14ac:dyDescent="0.2">
      <c r="A111" s="175" t="s">
        <v>317</v>
      </c>
      <c r="B111" s="176" t="s">
        <v>85</v>
      </c>
      <c r="C111" s="176" t="s">
        <v>25</v>
      </c>
      <c r="D111" s="176" t="s">
        <v>269</v>
      </c>
      <c r="E111" s="176" t="s">
        <v>108</v>
      </c>
      <c r="F111" s="177">
        <v>19776.43</v>
      </c>
    </row>
    <row r="112" spans="1:6" ht="31.5" x14ac:dyDescent="0.2">
      <c r="A112" s="175" t="s">
        <v>250</v>
      </c>
      <c r="B112" s="176" t="s">
        <v>85</v>
      </c>
      <c r="C112" s="176" t="s">
        <v>25</v>
      </c>
      <c r="D112" s="176" t="s">
        <v>223</v>
      </c>
      <c r="E112" s="176" t="s">
        <v>123</v>
      </c>
      <c r="F112" s="177">
        <v>4000</v>
      </c>
    </row>
    <row r="113" spans="1:9" ht="110.25" x14ac:dyDescent="0.2">
      <c r="A113" s="175" t="s">
        <v>571</v>
      </c>
      <c r="B113" s="176" t="s">
        <v>85</v>
      </c>
      <c r="C113" s="176" t="s">
        <v>25</v>
      </c>
      <c r="D113" s="176" t="s">
        <v>270</v>
      </c>
      <c r="E113" s="176" t="s">
        <v>123</v>
      </c>
      <c r="F113" s="177">
        <v>4000</v>
      </c>
      <c r="I113" s="200"/>
    </row>
    <row r="114" spans="1:9" ht="31.5" x14ac:dyDescent="0.2">
      <c r="A114" s="175" t="s">
        <v>318</v>
      </c>
      <c r="B114" s="176" t="s">
        <v>85</v>
      </c>
      <c r="C114" s="176" t="s">
        <v>25</v>
      </c>
      <c r="D114" s="176" t="s">
        <v>270</v>
      </c>
      <c r="E114" s="176" t="s">
        <v>106</v>
      </c>
      <c r="F114" s="177">
        <v>4000</v>
      </c>
    </row>
    <row r="115" spans="1:9" ht="31.5" x14ac:dyDescent="0.2">
      <c r="A115" s="175" t="s">
        <v>319</v>
      </c>
      <c r="B115" s="176" t="s">
        <v>85</v>
      </c>
      <c r="C115" s="176" t="s">
        <v>25</v>
      </c>
      <c r="D115" s="176" t="s">
        <v>270</v>
      </c>
      <c r="E115" s="176" t="s">
        <v>107</v>
      </c>
      <c r="F115" s="177">
        <v>4000</v>
      </c>
    </row>
    <row r="116" spans="1:9" x14ac:dyDescent="0.2">
      <c r="A116" s="175" t="s">
        <v>251</v>
      </c>
      <c r="B116" s="176" t="s">
        <v>85</v>
      </c>
      <c r="C116" s="176" t="s">
        <v>225</v>
      </c>
      <c r="D116" s="176" t="s">
        <v>130</v>
      </c>
      <c r="E116" s="176" t="s">
        <v>123</v>
      </c>
      <c r="F116" s="177">
        <v>423178.39</v>
      </c>
    </row>
    <row r="117" spans="1:9" x14ac:dyDescent="0.2">
      <c r="A117" s="175" t="s">
        <v>252</v>
      </c>
      <c r="B117" s="176" t="s">
        <v>85</v>
      </c>
      <c r="C117" s="176" t="s">
        <v>227</v>
      </c>
      <c r="D117" s="176" t="s">
        <v>130</v>
      </c>
      <c r="E117" s="176" t="s">
        <v>123</v>
      </c>
      <c r="F117" s="177">
        <v>423178.39</v>
      </c>
    </row>
    <row r="118" spans="1:9" ht="63" x14ac:dyDescent="0.2">
      <c r="A118" s="175" t="s">
        <v>248</v>
      </c>
      <c r="B118" s="176" t="s">
        <v>85</v>
      </c>
      <c r="C118" s="176" t="s">
        <v>227</v>
      </c>
      <c r="D118" s="176" t="s">
        <v>134</v>
      </c>
      <c r="E118" s="176" t="s">
        <v>123</v>
      </c>
      <c r="F118" s="177">
        <v>423178.39</v>
      </c>
    </row>
    <row r="119" spans="1:9" ht="47.25" x14ac:dyDescent="0.2">
      <c r="A119" s="175" t="s">
        <v>457</v>
      </c>
      <c r="B119" s="176" t="s">
        <v>85</v>
      </c>
      <c r="C119" s="176" t="s">
        <v>227</v>
      </c>
      <c r="D119" s="176" t="s">
        <v>219</v>
      </c>
      <c r="E119" s="176" t="s">
        <v>123</v>
      </c>
      <c r="F119" s="177">
        <v>423178.39</v>
      </c>
    </row>
    <row r="120" spans="1:9" ht="31.5" x14ac:dyDescent="0.2">
      <c r="A120" s="175" t="s">
        <v>250</v>
      </c>
      <c r="B120" s="176" t="s">
        <v>85</v>
      </c>
      <c r="C120" s="176" t="s">
        <v>227</v>
      </c>
      <c r="D120" s="176" t="s">
        <v>223</v>
      </c>
      <c r="E120" s="176" t="s">
        <v>123</v>
      </c>
      <c r="F120" s="177">
        <v>423178.39</v>
      </c>
    </row>
    <row r="121" spans="1:9" ht="31.5" x14ac:dyDescent="0.2">
      <c r="A121" s="175" t="s">
        <v>320</v>
      </c>
      <c r="B121" s="176" t="s">
        <v>85</v>
      </c>
      <c r="C121" s="176" t="s">
        <v>227</v>
      </c>
      <c r="D121" s="176" t="s">
        <v>272</v>
      </c>
      <c r="E121" s="176" t="s">
        <v>123</v>
      </c>
      <c r="F121" s="177">
        <v>404200</v>
      </c>
    </row>
    <row r="122" spans="1:9" ht="78.75" x14ac:dyDescent="0.2">
      <c r="A122" s="175" t="s">
        <v>321</v>
      </c>
      <c r="B122" s="176" t="s">
        <v>85</v>
      </c>
      <c r="C122" s="176" t="s">
        <v>227</v>
      </c>
      <c r="D122" s="176" t="s">
        <v>272</v>
      </c>
      <c r="E122" s="176" t="s">
        <v>10</v>
      </c>
      <c r="F122" s="177">
        <v>404200</v>
      </c>
    </row>
    <row r="123" spans="1:9" ht="31.5" x14ac:dyDescent="0.2">
      <c r="A123" s="175" t="s">
        <v>322</v>
      </c>
      <c r="B123" s="176" t="s">
        <v>85</v>
      </c>
      <c r="C123" s="176" t="s">
        <v>227</v>
      </c>
      <c r="D123" s="176" t="s">
        <v>272</v>
      </c>
      <c r="E123" s="176" t="s">
        <v>11</v>
      </c>
      <c r="F123" s="177">
        <v>404200</v>
      </c>
    </row>
    <row r="124" spans="1:9" ht="47.25" x14ac:dyDescent="0.2">
      <c r="A124" s="175" t="s">
        <v>458</v>
      </c>
      <c r="B124" s="176" t="s">
        <v>85</v>
      </c>
      <c r="C124" s="176" t="s">
        <v>227</v>
      </c>
      <c r="D124" s="176" t="s">
        <v>500</v>
      </c>
      <c r="E124" s="176" t="s">
        <v>123</v>
      </c>
      <c r="F124" s="177">
        <v>18978.39</v>
      </c>
    </row>
    <row r="125" spans="1:9" ht="78.75" x14ac:dyDescent="0.2">
      <c r="A125" s="175" t="s">
        <v>321</v>
      </c>
      <c r="B125" s="176" t="s">
        <v>85</v>
      </c>
      <c r="C125" s="176" t="s">
        <v>227</v>
      </c>
      <c r="D125" s="176" t="s">
        <v>500</v>
      </c>
      <c r="E125" s="176" t="s">
        <v>10</v>
      </c>
      <c r="F125" s="177">
        <v>18978.39</v>
      </c>
    </row>
    <row r="126" spans="1:9" ht="31.5" x14ac:dyDescent="0.2">
      <c r="A126" s="175" t="s">
        <v>322</v>
      </c>
      <c r="B126" s="176" t="s">
        <v>85</v>
      </c>
      <c r="C126" s="176" t="s">
        <v>227</v>
      </c>
      <c r="D126" s="176" t="s">
        <v>500</v>
      </c>
      <c r="E126" s="176" t="s">
        <v>11</v>
      </c>
      <c r="F126" s="177">
        <v>18978.39</v>
      </c>
    </row>
    <row r="127" spans="1:9" x14ac:dyDescent="0.2">
      <c r="A127" s="175" t="s">
        <v>35</v>
      </c>
      <c r="B127" s="176" t="s">
        <v>85</v>
      </c>
      <c r="C127" s="176" t="s">
        <v>14</v>
      </c>
      <c r="D127" s="176" t="s">
        <v>130</v>
      </c>
      <c r="E127" s="176" t="s">
        <v>123</v>
      </c>
      <c r="F127" s="177">
        <v>18437849.620000001</v>
      </c>
    </row>
    <row r="128" spans="1:9" x14ac:dyDescent="0.2">
      <c r="A128" s="175" t="s">
        <v>168</v>
      </c>
      <c r="B128" s="176" t="s">
        <v>85</v>
      </c>
      <c r="C128" s="176" t="s">
        <v>167</v>
      </c>
      <c r="D128" s="176" t="s">
        <v>130</v>
      </c>
      <c r="E128" s="176" t="s">
        <v>123</v>
      </c>
      <c r="F128" s="177">
        <v>760679</v>
      </c>
    </row>
    <row r="129" spans="1:6" ht="63" x14ac:dyDescent="0.2">
      <c r="A129" s="175" t="s">
        <v>355</v>
      </c>
      <c r="B129" s="176" t="s">
        <v>85</v>
      </c>
      <c r="C129" s="176" t="s">
        <v>167</v>
      </c>
      <c r="D129" s="176" t="s">
        <v>350</v>
      </c>
      <c r="E129" s="176" t="s">
        <v>123</v>
      </c>
      <c r="F129" s="177">
        <v>760679</v>
      </c>
    </row>
    <row r="130" spans="1:6" ht="31.5" x14ac:dyDescent="0.2">
      <c r="A130" s="175" t="s">
        <v>253</v>
      </c>
      <c r="B130" s="176" t="s">
        <v>85</v>
      </c>
      <c r="C130" s="176" t="s">
        <v>167</v>
      </c>
      <c r="D130" s="176" t="s">
        <v>351</v>
      </c>
      <c r="E130" s="176" t="s">
        <v>123</v>
      </c>
      <c r="F130" s="177">
        <v>760679</v>
      </c>
    </row>
    <row r="131" spans="1:6" ht="31.5" x14ac:dyDescent="0.2">
      <c r="A131" s="175" t="s">
        <v>572</v>
      </c>
      <c r="B131" s="176" t="s">
        <v>85</v>
      </c>
      <c r="C131" s="176" t="s">
        <v>167</v>
      </c>
      <c r="D131" s="176" t="s">
        <v>352</v>
      </c>
      <c r="E131" s="176" t="s">
        <v>123</v>
      </c>
      <c r="F131" s="177">
        <v>742479</v>
      </c>
    </row>
    <row r="132" spans="1:6" ht="31.5" x14ac:dyDescent="0.2">
      <c r="A132" s="175" t="s">
        <v>318</v>
      </c>
      <c r="B132" s="176" t="s">
        <v>85</v>
      </c>
      <c r="C132" s="176" t="s">
        <v>167</v>
      </c>
      <c r="D132" s="176" t="s">
        <v>352</v>
      </c>
      <c r="E132" s="176" t="s">
        <v>106</v>
      </c>
      <c r="F132" s="177">
        <v>742479</v>
      </c>
    </row>
    <row r="133" spans="1:6" ht="31.5" x14ac:dyDescent="0.2">
      <c r="A133" s="175" t="s">
        <v>319</v>
      </c>
      <c r="B133" s="176" t="s">
        <v>85</v>
      </c>
      <c r="C133" s="176" t="s">
        <v>167</v>
      </c>
      <c r="D133" s="176" t="s">
        <v>352</v>
      </c>
      <c r="E133" s="176" t="s">
        <v>107</v>
      </c>
      <c r="F133" s="177">
        <v>742479</v>
      </c>
    </row>
    <row r="134" spans="1:6" ht="63" x14ac:dyDescent="0.2">
      <c r="A134" s="175" t="s">
        <v>573</v>
      </c>
      <c r="B134" s="176" t="s">
        <v>85</v>
      </c>
      <c r="C134" s="176" t="s">
        <v>167</v>
      </c>
      <c r="D134" s="176" t="s">
        <v>353</v>
      </c>
      <c r="E134" s="176" t="s">
        <v>123</v>
      </c>
      <c r="F134" s="177">
        <v>18200</v>
      </c>
    </row>
    <row r="135" spans="1:6" ht="31.5" x14ac:dyDescent="0.2">
      <c r="A135" s="175" t="s">
        <v>318</v>
      </c>
      <c r="B135" s="176" t="s">
        <v>85</v>
      </c>
      <c r="C135" s="176" t="s">
        <v>167</v>
      </c>
      <c r="D135" s="176" t="s">
        <v>353</v>
      </c>
      <c r="E135" s="176" t="s">
        <v>106</v>
      </c>
      <c r="F135" s="177">
        <v>18200</v>
      </c>
    </row>
    <row r="136" spans="1:6" ht="31.5" x14ac:dyDescent="0.2">
      <c r="A136" s="175" t="s">
        <v>319</v>
      </c>
      <c r="B136" s="176" t="s">
        <v>85</v>
      </c>
      <c r="C136" s="176" t="s">
        <v>167</v>
      </c>
      <c r="D136" s="176" t="s">
        <v>353</v>
      </c>
      <c r="E136" s="176" t="s">
        <v>107</v>
      </c>
      <c r="F136" s="177">
        <v>18200</v>
      </c>
    </row>
    <row r="137" spans="1:6" x14ac:dyDescent="0.2">
      <c r="A137" s="175" t="s">
        <v>337</v>
      </c>
      <c r="B137" s="176" t="s">
        <v>85</v>
      </c>
      <c r="C137" s="176" t="s">
        <v>54</v>
      </c>
      <c r="D137" s="176" t="s">
        <v>130</v>
      </c>
      <c r="E137" s="176" t="s">
        <v>123</v>
      </c>
      <c r="F137" s="177">
        <v>17672549.620000001</v>
      </c>
    </row>
    <row r="138" spans="1:6" ht="47.25" x14ac:dyDescent="0.2">
      <c r="A138" s="175" t="s">
        <v>459</v>
      </c>
      <c r="B138" s="176" t="s">
        <v>85</v>
      </c>
      <c r="C138" s="176" t="s">
        <v>54</v>
      </c>
      <c r="D138" s="176" t="s">
        <v>139</v>
      </c>
      <c r="E138" s="176" t="s">
        <v>123</v>
      </c>
      <c r="F138" s="177">
        <v>17672549.620000001</v>
      </c>
    </row>
    <row r="139" spans="1:6" ht="47.25" x14ac:dyDescent="0.2">
      <c r="A139" s="175" t="s">
        <v>460</v>
      </c>
      <c r="B139" s="176" t="s">
        <v>85</v>
      </c>
      <c r="C139" s="176" t="s">
        <v>54</v>
      </c>
      <c r="D139" s="176" t="s">
        <v>143</v>
      </c>
      <c r="E139" s="176" t="s">
        <v>123</v>
      </c>
      <c r="F139" s="177">
        <v>17027549.620000001</v>
      </c>
    </row>
    <row r="140" spans="1:6" ht="47.25" x14ac:dyDescent="0.2">
      <c r="A140" s="175" t="s">
        <v>461</v>
      </c>
      <c r="B140" s="176" t="s">
        <v>85</v>
      </c>
      <c r="C140" s="176" t="s">
        <v>54</v>
      </c>
      <c r="D140" s="176" t="s">
        <v>229</v>
      </c>
      <c r="E140" s="176" t="s">
        <v>123</v>
      </c>
      <c r="F140" s="177">
        <v>14641005.4</v>
      </c>
    </row>
    <row r="141" spans="1:6" ht="63" x14ac:dyDescent="0.2">
      <c r="A141" s="175" t="s">
        <v>795</v>
      </c>
      <c r="B141" s="176" t="s">
        <v>85</v>
      </c>
      <c r="C141" s="176" t="s">
        <v>54</v>
      </c>
      <c r="D141" s="176" t="s">
        <v>778</v>
      </c>
      <c r="E141" s="176" t="s">
        <v>123</v>
      </c>
      <c r="F141" s="177">
        <v>12144250</v>
      </c>
    </row>
    <row r="142" spans="1:6" ht="31.5" x14ac:dyDescent="0.2">
      <c r="A142" s="175" t="s">
        <v>318</v>
      </c>
      <c r="B142" s="176" t="s">
        <v>85</v>
      </c>
      <c r="C142" s="176" t="s">
        <v>54</v>
      </c>
      <c r="D142" s="176" t="s">
        <v>778</v>
      </c>
      <c r="E142" s="176" t="s">
        <v>106</v>
      </c>
      <c r="F142" s="177">
        <v>12144250</v>
      </c>
    </row>
    <row r="143" spans="1:6" ht="31.5" x14ac:dyDescent="0.2">
      <c r="A143" s="175" t="s">
        <v>319</v>
      </c>
      <c r="B143" s="176" t="s">
        <v>85</v>
      </c>
      <c r="C143" s="176" t="s">
        <v>54</v>
      </c>
      <c r="D143" s="176" t="s">
        <v>778</v>
      </c>
      <c r="E143" s="176" t="s">
        <v>107</v>
      </c>
      <c r="F143" s="177">
        <v>12144250</v>
      </c>
    </row>
    <row r="144" spans="1:6" ht="204.75" x14ac:dyDescent="0.2">
      <c r="A144" s="175" t="s">
        <v>574</v>
      </c>
      <c r="B144" s="176" t="s">
        <v>85</v>
      </c>
      <c r="C144" s="176" t="s">
        <v>54</v>
      </c>
      <c r="D144" s="176" t="s">
        <v>383</v>
      </c>
      <c r="E144" s="176" t="s">
        <v>123</v>
      </c>
      <c r="F144" s="177">
        <v>205455.4</v>
      </c>
    </row>
    <row r="145" spans="1:6" ht="31.5" x14ac:dyDescent="0.2">
      <c r="A145" s="175" t="s">
        <v>318</v>
      </c>
      <c r="B145" s="176" t="s">
        <v>85</v>
      </c>
      <c r="C145" s="176" t="s">
        <v>54</v>
      </c>
      <c r="D145" s="176" t="s">
        <v>383</v>
      </c>
      <c r="E145" s="176" t="s">
        <v>106</v>
      </c>
      <c r="F145" s="177">
        <v>205455.4</v>
      </c>
    </row>
    <row r="146" spans="1:6" ht="31.5" x14ac:dyDescent="0.2">
      <c r="A146" s="175" t="s">
        <v>319</v>
      </c>
      <c r="B146" s="176" t="s">
        <v>85</v>
      </c>
      <c r="C146" s="176" t="s">
        <v>54</v>
      </c>
      <c r="D146" s="176" t="s">
        <v>383</v>
      </c>
      <c r="E146" s="176" t="s">
        <v>107</v>
      </c>
      <c r="F146" s="177">
        <v>205455.4</v>
      </c>
    </row>
    <row r="147" spans="1:6" ht="94.5" x14ac:dyDescent="0.2">
      <c r="A147" s="175" t="s">
        <v>762</v>
      </c>
      <c r="B147" s="176" t="s">
        <v>85</v>
      </c>
      <c r="C147" s="176" t="s">
        <v>54</v>
      </c>
      <c r="D147" s="176" t="s">
        <v>757</v>
      </c>
      <c r="E147" s="176" t="s">
        <v>123</v>
      </c>
      <c r="F147" s="177">
        <v>2291300</v>
      </c>
    </row>
    <row r="148" spans="1:6" ht="31.5" x14ac:dyDescent="0.2">
      <c r="A148" s="175" t="s">
        <v>318</v>
      </c>
      <c r="B148" s="176" t="s">
        <v>85</v>
      </c>
      <c r="C148" s="176" t="s">
        <v>54</v>
      </c>
      <c r="D148" s="176" t="s">
        <v>757</v>
      </c>
      <c r="E148" s="176" t="s">
        <v>106</v>
      </c>
      <c r="F148" s="177">
        <v>2291300</v>
      </c>
    </row>
    <row r="149" spans="1:6" ht="31.5" x14ac:dyDescent="0.2">
      <c r="A149" s="175" t="s">
        <v>319</v>
      </c>
      <c r="B149" s="176" t="s">
        <v>85</v>
      </c>
      <c r="C149" s="176" t="s">
        <v>54</v>
      </c>
      <c r="D149" s="176" t="s">
        <v>757</v>
      </c>
      <c r="E149" s="176" t="s">
        <v>107</v>
      </c>
      <c r="F149" s="177">
        <v>2291300</v>
      </c>
    </row>
    <row r="150" spans="1:6" ht="78.75" x14ac:dyDescent="0.2">
      <c r="A150" s="175" t="s">
        <v>861</v>
      </c>
      <c r="B150" s="176" t="s">
        <v>85</v>
      </c>
      <c r="C150" s="176" t="s">
        <v>54</v>
      </c>
      <c r="D150" s="176" t="s">
        <v>849</v>
      </c>
      <c r="E150" s="176" t="s">
        <v>123</v>
      </c>
      <c r="F150" s="177">
        <v>300000</v>
      </c>
    </row>
    <row r="151" spans="1:6" x14ac:dyDescent="0.2">
      <c r="A151" s="175" t="s">
        <v>797</v>
      </c>
      <c r="B151" s="176" t="s">
        <v>85</v>
      </c>
      <c r="C151" s="176" t="s">
        <v>54</v>
      </c>
      <c r="D151" s="176" t="s">
        <v>850</v>
      </c>
      <c r="E151" s="176" t="s">
        <v>123</v>
      </c>
      <c r="F151" s="177">
        <v>300000</v>
      </c>
    </row>
    <row r="152" spans="1:6" ht="31.5" x14ac:dyDescent="0.2">
      <c r="A152" s="175" t="s">
        <v>318</v>
      </c>
      <c r="B152" s="176" t="s">
        <v>85</v>
      </c>
      <c r="C152" s="176" t="s">
        <v>54</v>
      </c>
      <c r="D152" s="176" t="s">
        <v>850</v>
      </c>
      <c r="E152" s="176" t="s">
        <v>106</v>
      </c>
      <c r="F152" s="177">
        <v>300000</v>
      </c>
    </row>
    <row r="153" spans="1:6" ht="31.5" x14ac:dyDescent="0.2">
      <c r="A153" s="175" t="s">
        <v>319</v>
      </c>
      <c r="B153" s="176" t="s">
        <v>85</v>
      </c>
      <c r="C153" s="176" t="s">
        <v>54</v>
      </c>
      <c r="D153" s="176" t="s">
        <v>850</v>
      </c>
      <c r="E153" s="176" t="s">
        <v>107</v>
      </c>
      <c r="F153" s="177">
        <v>300000</v>
      </c>
    </row>
    <row r="154" spans="1:6" ht="63" x14ac:dyDescent="0.2">
      <c r="A154" s="175" t="s">
        <v>654</v>
      </c>
      <c r="B154" s="176" t="s">
        <v>85</v>
      </c>
      <c r="C154" s="176" t="s">
        <v>54</v>
      </c>
      <c r="D154" s="176" t="s">
        <v>609</v>
      </c>
      <c r="E154" s="176" t="s">
        <v>123</v>
      </c>
      <c r="F154" s="177">
        <v>267332</v>
      </c>
    </row>
    <row r="155" spans="1:6" ht="204.75" x14ac:dyDescent="0.2">
      <c r="A155" s="175" t="s">
        <v>574</v>
      </c>
      <c r="B155" s="176" t="s">
        <v>85</v>
      </c>
      <c r="C155" s="176" t="s">
        <v>54</v>
      </c>
      <c r="D155" s="176" t="s">
        <v>610</v>
      </c>
      <c r="E155" s="176" t="s">
        <v>123</v>
      </c>
      <c r="F155" s="177">
        <v>267332</v>
      </c>
    </row>
    <row r="156" spans="1:6" ht="31.5" x14ac:dyDescent="0.2">
      <c r="A156" s="175" t="s">
        <v>318</v>
      </c>
      <c r="B156" s="176" t="s">
        <v>85</v>
      </c>
      <c r="C156" s="176" t="s">
        <v>54</v>
      </c>
      <c r="D156" s="176" t="s">
        <v>610</v>
      </c>
      <c r="E156" s="176" t="s">
        <v>106</v>
      </c>
      <c r="F156" s="177">
        <v>267332</v>
      </c>
    </row>
    <row r="157" spans="1:6" ht="31.5" x14ac:dyDescent="0.2">
      <c r="A157" s="175" t="s">
        <v>319</v>
      </c>
      <c r="B157" s="176" t="s">
        <v>85</v>
      </c>
      <c r="C157" s="176" t="s">
        <v>54</v>
      </c>
      <c r="D157" s="176" t="s">
        <v>610</v>
      </c>
      <c r="E157" s="176" t="s">
        <v>107</v>
      </c>
      <c r="F157" s="177">
        <v>267332</v>
      </c>
    </row>
    <row r="158" spans="1:6" ht="94.5" x14ac:dyDescent="0.2">
      <c r="A158" s="175" t="s">
        <v>796</v>
      </c>
      <c r="B158" s="176" t="s">
        <v>85</v>
      </c>
      <c r="C158" s="176" t="s">
        <v>54</v>
      </c>
      <c r="D158" s="176" t="s">
        <v>780</v>
      </c>
      <c r="E158" s="176" t="s">
        <v>123</v>
      </c>
      <c r="F158" s="177">
        <v>1819212.22</v>
      </c>
    </row>
    <row r="159" spans="1:6" x14ac:dyDescent="0.2">
      <c r="A159" s="175" t="s">
        <v>797</v>
      </c>
      <c r="B159" s="176" t="s">
        <v>85</v>
      </c>
      <c r="C159" s="176" t="s">
        <v>54</v>
      </c>
      <c r="D159" s="176" t="s">
        <v>782</v>
      </c>
      <c r="E159" s="176" t="s">
        <v>123</v>
      </c>
      <c r="F159" s="177">
        <v>1819212.22</v>
      </c>
    </row>
    <row r="160" spans="1:6" ht="31.5" x14ac:dyDescent="0.2">
      <c r="A160" s="175" t="s">
        <v>318</v>
      </c>
      <c r="B160" s="176" t="s">
        <v>85</v>
      </c>
      <c r="C160" s="176" t="s">
        <v>54</v>
      </c>
      <c r="D160" s="176" t="s">
        <v>782</v>
      </c>
      <c r="E160" s="176" t="s">
        <v>106</v>
      </c>
      <c r="F160" s="177">
        <v>1819212.22</v>
      </c>
    </row>
    <row r="161" spans="1:6" ht="31.5" x14ac:dyDescent="0.2">
      <c r="A161" s="175" t="s">
        <v>319</v>
      </c>
      <c r="B161" s="176" t="s">
        <v>85</v>
      </c>
      <c r="C161" s="176" t="s">
        <v>54</v>
      </c>
      <c r="D161" s="176" t="s">
        <v>782</v>
      </c>
      <c r="E161" s="176" t="s">
        <v>107</v>
      </c>
      <c r="F161" s="177">
        <v>1819212.22</v>
      </c>
    </row>
    <row r="162" spans="1:6" ht="63" x14ac:dyDescent="0.2">
      <c r="A162" s="175" t="s">
        <v>462</v>
      </c>
      <c r="B162" s="176" t="s">
        <v>85</v>
      </c>
      <c r="C162" s="176" t="s">
        <v>54</v>
      </c>
      <c r="D162" s="176" t="s">
        <v>141</v>
      </c>
      <c r="E162" s="176" t="s">
        <v>123</v>
      </c>
      <c r="F162" s="177">
        <v>645000</v>
      </c>
    </row>
    <row r="163" spans="1:6" ht="94.5" x14ac:dyDescent="0.2">
      <c r="A163" s="175" t="s">
        <v>772</v>
      </c>
      <c r="B163" s="176" t="s">
        <v>85</v>
      </c>
      <c r="C163" s="176" t="s">
        <v>54</v>
      </c>
      <c r="D163" s="176" t="s">
        <v>230</v>
      </c>
      <c r="E163" s="176" t="s">
        <v>123</v>
      </c>
      <c r="F163" s="177">
        <v>645000</v>
      </c>
    </row>
    <row r="164" spans="1:6" ht="204.75" x14ac:dyDescent="0.2">
      <c r="A164" s="175" t="s">
        <v>574</v>
      </c>
      <c r="B164" s="176" t="s">
        <v>85</v>
      </c>
      <c r="C164" s="176" t="s">
        <v>54</v>
      </c>
      <c r="D164" s="176" t="s">
        <v>385</v>
      </c>
      <c r="E164" s="176" t="s">
        <v>123</v>
      </c>
      <c r="F164" s="177">
        <v>495000</v>
      </c>
    </row>
    <row r="165" spans="1:6" ht="31.5" x14ac:dyDescent="0.2">
      <c r="A165" s="175" t="s">
        <v>318</v>
      </c>
      <c r="B165" s="176" t="s">
        <v>85</v>
      </c>
      <c r="C165" s="176" t="s">
        <v>54</v>
      </c>
      <c r="D165" s="176" t="s">
        <v>385</v>
      </c>
      <c r="E165" s="176" t="s">
        <v>106</v>
      </c>
      <c r="F165" s="177">
        <v>495000</v>
      </c>
    </row>
    <row r="166" spans="1:6" ht="31.5" x14ac:dyDescent="0.2">
      <c r="A166" s="175" t="s">
        <v>319</v>
      </c>
      <c r="B166" s="176" t="s">
        <v>85</v>
      </c>
      <c r="C166" s="176" t="s">
        <v>54</v>
      </c>
      <c r="D166" s="176" t="s">
        <v>385</v>
      </c>
      <c r="E166" s="176" t="s">
        <v>107</v>
      </c>
      <c r="F166" s="177">
        <v>495000</v>
      </c>
    </row>
    <row r="167" spans="1:6" x14ac:dyDescent="0.2">
      <c r="A167" s="175" t="s">
        <v>797</v>
      </c>
      <c r="B167" s="176" t="s">
        <v>85</v>
      </c>
      <c r="C167" s="176" t="s">
        <v>54</v>
      </c>
      <c r="D167" s="176" t="s">
        <v>818</v>
      </c>
      <c r="E167" s="176" t="s">
        <v>123</v>
      </c>
      <c r="F167" s="177">
        <v>150000</v>
      </c>
    </row>
    <row r="168" spans="1:6" ht="31.5" x14ac:dyDescent="0.2">
      <c r="A168" s="175" t="s">
        <v>318</v>
      </c>
      <c r="B168" s="176" t="s">
        <v>85</v>
      </c>
      <c r="C168" s="176" t="s">
        <v>54</v>
      </c>
      <c r="D168" s="176" t="s">
        <v>818</v>
      </c>
      <c r="E168" s="176" t="s">
        <v>106</v>
      </c>
      <c r="F168" s="177">
        <v>150000</v>
      </c>
    </row>
    <row r="169" spans="1:6" ht="31.5" x14ac:dyDescent="0.2">
      <c r="A169" s="175" t="s">
        <v>319</v>
      </c>
      <c r="B169" s="176" t="s">
        <v>85</v>
      </c>
      <c r="C169" s="176" t="s">
        <v>54</v>
      </c>
      <c r="D169" s="176" t="s">
        <v>818</v>
      </c>
      <c r="E169" s="176" t="s">
        <v>107</v>
      </c>
      <c r="F169" s="177">
        <v>150000</v>
      </c>
    </row>
    <row r="170" spans="1:6" x14ac:dyDescent="0.2">
      <c r="A170" s="175" t="s">
        <v>149</v>
      </c>
      <c r="B170" s="176" t="s">
        <v>85</v>
      </c>
      <c r="C170" s="176" t="s">
        <v>138</v>
      </c>
      <c r="D170" s="176" t="s">
        <v>130</v>
      </c>
      <c r="E170" s="176" t="s">
        <v>123</v>
      </c>
      <c r="F170" s="177">
        <v>4621</v>
      </c>
    </row>
    <row r="171" spans="1:6" ht="47.25" x14ac:dyDescent="0.2">
      <c r="A171" s="175" t="s">
        <v>454</v>
      </c>
      <c r="B171" s="176" t="s">
        <v>85</v>
      </c>
      <c r="C171" s="176" t="s">
        <v>138</v>
      </c>
      <c r="D171" s="176" t="s">
        <v>133</v>
      </c>
      <c r="E171" s="176" t="s">
        <v>123</v>
      </c>
      <c r="F171" s="177">
        <v>4621</v>
      </c>
    </row>
    <row r="172" spans="1:6" ht="47.25" x14ac:dyDescent="0.2">
      <c r="A172" s="175" t="s">
        <v>348</v>
      </c>
      <c r="B172" s="176" t="s">
        <v>85</v>
      </c>
      <c r="C172" s="176" t="s">
        <v>138</v>
      </c>
      <c r="D172" s="176" t="s">
        <v>217</v>
      </c>
      <c r="E172" s="176" t="s">
        <v>123</v>
      </c>
      <c r="F172" s="177">
        <v>4621</v>
      </c>
    </row>
    <row r="173" spans="1:6" ht="47.25" x14ac:dyDescent="0.2">
      <c r="A173" s="175" t="s">
        <v>575</v>
      </c>
      <c r="B173" s="176" t="s">
        <v>85</v>
      </c>
      <c r="C173" s="176" t="s">
        <v>138</v>
      </c>
      <c r="D173" s="176" t="s">
        <v>273</v>
      </c>
      <c r="E173" s="176" t="s">
        <v>123</v>
      </c>
      <c r="F173" s="177">
        <v>4389.95</v>
      </c>
    </row>
    <row r="174" spans="1:6" ht="31.5" x14ac:dyDescent="0.2">
      <c r="A174" s="175" t="s">
        <v>318</v>
      </c>
      <c r="B174" s="176" t="s">
        <v>85</v>
      </c>
      <c r="C174" s="176" t="s">
        <v>138</v>
      </c>
      <c r="D174" s="176" t="s">
        <v>273</v>
      </c>
      <c r="E174" s="176" t="s">
        <v>106</v>
      </c>
      <c r="F174" s="177">
        <v>4389.95</v>
      </c>
    </row>
    <row r="175" spans="1:6" ht="31.5" x14ac:dyDescent="0.2">
      <c r="A175" s="175" t="s">
        <v>319</v>
      </c>
      <c r="B175" s="176" t="s">
        <v>85</v>
      </c>
      <c r="C175" s="176" t="s">
        <v>138</v>
      </c>
      <c r="D175" s="176" t="s">
        <v>273</v>
      </c>
      <c r="E175" s="176" t="s">
        <v>107</v>
      </c>
      <c r="F175" s="177">
        <v>4389.95</v>
      </c>
    </row>
    <row r="176" spans="1:6" ht="78.75" x14ac:dyDescent="0.2">
      <c r="A176" s="175" t="s">
        <v>655</v>
      </c>
      <c r="B176" s="176" t="s">
        <v>85</v>
      </c>
      <c r="C176" s="176" t="s">
        <v>138</v>
      </c>
      <c r="D176" s="176" t="s">
        <v>274</v>
      </c>
      <c r="E176" s="176" t="s">
        <v>123</v>
      </c>
      <c r="F176" s="177">
        <v>231.05</v>
      </c>
    </row>
    <row r="177" spans="1:6" ht="31.5" x14ac:dyDescent="0.2">
      <c r="A177" s="175" t="s">
        <v>318</v>
      </c>
      <c r="B177" s="176" t="s">
        <v>85</v>
      </c>
      <c r="C177" s="176" t="s">
        <v>138</v>
      </c>
      <c r="D177" s="176" t="s">
        <v>274</v>
      </c>
      <c r="E177" s="176" t="s">
        <v>106</v>
      </c>
      <c r="F177" s="177">
        <v>231.05</v>
      </c>
    </row>
    <row r="178" spans="1:6" ht="31.5" x14ac:dyDescent="0.2">
      <c r="A178" s="175" t="s">
        <v>319</v>
      </c>
      <c r="B178" s="176" t="s">
        <v>85</v>
      </c>
      <c r="C178" s="176" t="s">
        <v>138</v>
      </c>
      <c r="D178" s="176" t="s">
        <v>274</v>
      </c>
      <c r="E178" s="176" t="s">
        <v>107</v>
      </c>
      <c r="F178" s="177">
        <v>231.05</v>
      </c>
    </row>
    <row r="179" spans="1:6" x14ac:dyDescent="0.2">
      <c r="A179" s="175" t="s">
        <v>113</v>
      </c>
      <c r="B179" s="176" t="s">
        <v>85</v>
      </c>
      <c r="C179" s="176" t="s">
        <v>94</v>
      </c>
      <c r="D179" s="176" t="s">
        <v>130</v>
      </c>
      <c r="E179" s="176" t="s">
        <v>123</v>
      </c>
      <c r="F179" s="177">
        <v>12886284.970000001</v>
      </c>
    </row>
    <row r="180" spans="1:6" x14ac:dyDescent="0.2">
      <c r="A180" s="175" t="s">
        <v>1</v>
      </c>
      <c r="B180" s="176" t="s">
        <v>85</v>
      </c>
      <c r="C180" s="176" t="s">
        <v>95</v>
      </c>
      <c r="D180" s="176" t="s">
        <v>130</v>
      </c>
      <c r="E180" s="176" t="s">
        <v>123</v>
      </c>
      <c r="F180" s="177">
        <v>5377544.3700000001</v>
      </c>
    </row>
    <row r="181" spans="1:6" ht="47.25" x14ac:dyDescent="0.2">
      <c r="A181" s="175" t="s">
        <v>466</v>
      </c>
      <c r="B181" s="176" t="s">
        <v>85</v>
      </c>
      <c r="C181" s="176" t="s">
        <v>95</v>
      </c>
      <c r="D181" s="176" t="s">
        <v>144</v>
      </c>
      <c r="E181" s="176" t="s">
        <v>123</v>
      </c>
      <c r="F181" s="177">
        <v>5377544.3700000001</v>
      </c>
    </row>
    <row r="182" spans="1:6" ht="47.25" x14ac:dyDescent="0.2">
      <c r="A182" s="175" t="s">
        <v>467</v>
      </c>
      <c r="B182" s="176" t="s">
        <v>85</v>
      </c>
      <c r="C182" s="176" t="s">
        <v>95</v>
      </c>
      <c r="D182" s="176" t="s">
        <v>232</v>
      </c>
      <c r="E182" s="176" t="s">
        <v>123</v>
      </c>
      <c r="F182" s="177">
        <v>5377544.3700000001</v>
      </c>
    </row>
    <row r="183" spans="1:6" ht="78.75" x14ac:dyDescent="0.2">
      <c r="A183" s="175" t="s">
        <v>505</v>
      </c>
      <c r="B183" s="176" t="s">
        <v>85</v>
      </c>
      <c r="C183" s="176" t="s">
        <v>95</v>
      </c>
      <c r="D183" s="176" t="s">
        <v>233</v>
      </c>
      <c r="E183" s="176" t="s">
        <v>123</v>
      </c>
      <c r="F183" s="177">
        <v>1178023.49</v>
      </c>
    </row>
    <row r="184" spans="1:6" ht="63" x14ac:dyDescent="0.2">
      <c r="A184" s="175" t="s">
        <v>576</v>
      </c>
      <c r="B184" s="176" t="s">
        <v>85</v>
      </c>
      <c r="C184" s="176" t="s">
        <v>95</v>
      </c>
      <c r="D184" s="176" t="s">
        <v>513</v>
      </c>
      <c r="E184" s="176" t="s">
        <v>123</v>
      </c>
      <c r="F184" s="177">
        <v>453249.9</v>
      </c>
    </row>
    <row r="185" spans="1:6" ht="31.5" x14ac:dyDescent="0.2">
      <c r="A185" s="175" t="s">
        <v>318</v>
      </c>
      <c r="B185" s="176" t="s">
        <v>85</v>
      </c>
      <c r="C185" s="176" t="s">
        <v>95</v>
      </c>
      <c r="D185" s="176" t="s">
        <v>513</v>
      </c>
      <c r="E185" s="176" t="s">
        <v>106</v>
      </c>
      <c r="F185" s="177">
        <v>453249.9</v>
      </c>
    </row>
    <row r="186" spans="1:6" ht="31.5" x14ac:dyDescent="0.2">
      <c r="A186" s="175" t="s">
        <v>319</v>
      </c>
      <c r="B186" s="176" t="s">
        <v>85</v>
      </c>
      <c r="C186" s="176" t="s">
        <v>95</v>
      </c>
      <c r="D186" s="176" t="s">
        <v>513</v>
      </c>
      <c r="E186" s="176" t="s">
        <v>107</v>
      </c>
      <c r="F186" s="177">
        <v>453249.9</v>
      </c>
    </row>
    <row r="187" spans="1:6" ht="63" x14ac:dyDescent="0.2">
      <c r="A187" s="175" t="s">
        <v>845</v>
      </c>
      <c r="B187" s="176" t="s">
        <v>85</v>
      </c>
      <c r="C187" s="176" t="s">
        <v>95</v>
      </c>
      <c r="D187" s="176" t="s">
        <v>838</v>
      </c>
      <c r="E187" s="176" t="s">
        <v>123</v>
      </c>
      <c r="F187" s="177">
        <v>4485.3</v>
      </c>
    </row>
    <row r="188" spans="1:6" ht="31.5" x14ac:dyDescent="0.2">
      <c r="A188" s="175" t="s">
        <v>318</v>
      </c>
      <c r="B188" s="176" t="s">
        <v>85</v>
      </c>
      <c r="C188" s="176" t="s">
        <v>95</v>
      </c>
      <c r="D188" s="176" t="s">
        <v>838</v>
      </c>
      <c r="E188" s="176" t="s">
        <v>106</v>
      </c>
      <c r="F188" s="177">
        <v>4485.3</v>
      </c>
    </row>
    <row r="189" spans="1:6" ht="31.5" x14ac:dyDescent="0.2">
      <c r="A189" s="175" t="s">
        <v>319</v>
      </c>
      <c r="B189" s="176" t="s">
        <v>85</v>
      </c>
      <c r="C189" s="176" t="s">
        <v>95</v>
      </c>
      <c r="D189" s="176" t="s">
        <v>838</v>
      </c>
      <c r="E189" s="176" t="s">
        <v>107</v>
      </c>
      <c r="F189" s="177">
        <v>4485.3</v>
      </c>
    </row>
    <row r="190" spans="1:6" ht="31.5" x14ac:dyDescent="0.2">
      <c r="A190" s="175" t="s">
        <v>711</v>
      </c>
      <c r="B190" s="176" t="s">
        <v>85</v>
      </c>
      <c r="C190" s="176" t="s">
        <v>95</v>
      </c>
      <c r="D190" s="176" t="s">
        <v>514</v>
      </c>
      <c r="E190" s="176" t="s">
        <v>123</v>
      </c>
      <c r="F190" s="177">
        <v>720288.29</v>
      </c>
    </row>
    <row r="191" spans="1:6" ht="31.5" x14ac:dyDescent="0.2">
      <c r="A191" s="175" t="s">
        <v>318</v>
      </c>
      <c r="B191" s="176" t="s">
        <v>85</v>
      </c>
      <c r="C191" s="176" t="s">
        <v>95</v>
      </c>
      <c r="D191" s="176" t="s">
        <v>514</v>
      </c>
      <c r="E191" s="176" t="s">
        <v>106</v>
      </c>
      <c r="F191" s="177">
        <v>720288.29</v>
      </c>
    </row>
    <row r="192" spans="1:6" ht="31.5" x14ac:dyDescent="0.2">
      <c r="A192" s="175" t="s">
        <v>319</v>
      </c>
      <c r="B192" s="176" t="s">
        <v>85</v>
      </c>
      <c r="C192" s="176" t="s">
        <v>95</v>
      </c>
      <c r="D192" s="176" t="s">
        <v>514</v>
      </c>
      <c r="E192" s="176" t="s">
        <v>107</v>
      </c>
      <c r="F192" s="177">
        <v>720288.29</v>
      </c>
    </row>
    <row r="193" spans="1:6" ht="78.75" x14ac:dyDescent="0.2">
      <c r="A193" s="175" t="s">
        <v>656</v>
      </c>
      <c r="B193" s="176" t="s">
        <v>85</v>
      </c>
      <c r="C193" s="176" t="s">
        <v>95</v>
      </c>
      <c r="D193" s="176" t="s">
        <v>613</v>
      </c>
      <c r="E193" s="176" t="s">
        <v>123</v>
      </c>
      <c r="F193" s="177">
        <v>4199520.88</v>
      </c>
    </row>
    <row r="194" spans="1:6" ht="63" x14ac:dyDescent="0.2">
      <c r="A194" s="175" t="s">
        <v>576</v>
      </c>
      <c r="B194" s="176" t="s">
        <v>85</v>
      </c>
      <c r="C194" s="176" t="s">
        <v>95</v>
      </c>
      <c r="D194" s="176" t="s">
        <v>614</v>
      </c>
      <c r="E194" s="176" t="s">
        <v>123</v>
      </c>
      <c r="F194" s="177">
        <v>1529650.18</v>
      </c>
    </row>
    <row r="195" spans="1:6" ht="31.5" x14ac:dyDescent="0.2">
      <c r="A195" s="175" t="s">
        <v>318</v>
      </c>
      <c r="B195" s="176" t="s">
        <v>85</v>
      </c>
      <c r="C195" s="176" t="s">
        <v>95</v>
      </c>
      <c r="D195" s="176" t="s">
        <v>614</v>
      </c>
      <c r="E195" s="176" t="s">
        <v>106</v>
      </c>
      <c r="F195" s="177">
        <v>1529650.18</v>
      </c>
    </row>
    <row r="196" spans="1:6" ht="31.5" x14ac:dyDescent="0.2">
      <c r="A196" s="175" t="s">
        <v>319</v>
      </c>
      <c r="B196" s="176" t="s">
        <v>85</v>
      </c>
      <c r="C196" s="176" t="s">
        <v>95</v>
      </c>
      <c r="D196" s="176" t="s">
        <v>614</v>
      </c>
      <c r="E196" s="176" t="s">
        <v>107</v>
      </c>
      <c r="F196" s="177">
        <v>1529650.18</v>
      </c>
    </row>
    <row r="197" spans="1:6" ht="47.25" x14ac:dyDescent="0.2">
      <c r="A197" s="175" t="s">
        <v>846</v>
      </c>
      <c r="B197" s="176" t="s">
        <v>85</v>
      </c>
      <c r="C197" s="176" t="s">
        <v>95</v>
      </c>
      <c r="D197" s="176" t="s">
        <v>840</v>
      </c>
      <c r="E197" s="176" t="s">
        <v>123</v>
      </c>
      <c r="F197" s="177">
        <v>652112.07999999996</v>
      </c>
    </row>
    <row r="198" spans="1:6" ht="31.5" x14ac:dyDescent="0.2">
      <c r="A198" s="175" t="s">
        <v>318</v>
      </c>
      <c r="B198" s="176" t="s">
        <v>85</v>
      </c>
      <c r="C198" s="176" t="s">
        <v>95</v>
      </c>
      <c r="D198" s="176" t="s">
        <v>840</v>
      </c>
      <c r="E198" s="176" t="s">
        <v>106</v>
      </c>
      <c r="F198" s="177">
        <v>652112.07999999996</v>
      </c>
    </row>
    <row r="199" spans="1:6" ht="31.5" x14ac:dyDescent="0.2">
      <c r="A199" s="175" t="s">
        <v>319</v>
      </c>
      <c r="B199" s="176" t="s">
        <v>85</v>
      </c>
      <c r="C199" s="176" t="s">
        <v>95</v>
      </c>
      <c r="D199" s="176" t="s">
        <v>840</v>
      </c>
      <c r="E199" s="176" t="s">
        <v>107</v>
      </c>
      <c r="F199" s="177">
        <v>652112.07999999996</v>
      </c>
    </row>
    <row r="200" spans="1:6" ht="31.5" x14ac:dyDescent="0.2">
      <c r="A200" s="175" t="s">
        <v>657</v>
      </c>
      <c r="B200" s="176" t="s">
        <v>85</v>
      </c>
      <c r="C200" s="176" t="s">
        <v>95</v>
      </c>
      <c r="D200" s="176" t="s">
        <v>616</v>
      </c>
      <c r="E200" s="176" t="s">
        <v>123</v>
      </c>
      <c r="F200" s="177">
        <v>2017758.62</v>
      </c>
    </row>
    <row r="201" spans="1:6" ht="31.5" x14ac:dyDescent="0.2">
      <c r="A201" s="175" t="s">
        <v>318</v>
      </c>
      <c r="B201" s="176" t="s">
        <v>85</v>
      </c>
      <c r="C201" s="176" t="s">
        <v>95</v>
      </c>
      <c r="D201" s="176" t="s">
        <v>616</v>
      </c>
      <c r="E201" s="176" t="s">
        <v>106</v>
      </c>
      <c r="F201" s="177">
        <v>2017758.62</v>
      </c>
    </row>
    <row r="202" spans="1:6" ht="31.5" x14ac:dyDescent="0.2">
      <c r="A202" s="175" t="s">
        <v>319</v>
      </c>
      <c r="B202" s="176" t="s">
        <v>85</v>
      </c>
      <c r="C202" s="176" t="s">
        <v>95</v>
      </c>
      <c r="D202" s="176" t="s">
        <v>616</v>
      </c>
      <c r="E202" s="176" t="s">
        <v>107</v>
      </c>
      <c r="F202" s="177">
        <v>2017758.62</v>
      </c>
    </row>
    <row r="203" spans="1:6" x14ac:dyDescent="0.2">
      <c r="A203" s="175" t="s">
        <v>338</v>
      </c>
      <c r="B203" s="176" t="s">
        <v>85</v>
      </c>
      <c r="C203" s="176" t="s">
        <v>9</v>
      </c>
      <c r="D203" s="176" t="s">
        <v>130</v>
      </c>
      <c r="E203" s="176" t="s">
        <v>123</v>
      </c>
      <c r="F203" s="177">
        <v>5174128</v>
      </c>
    </row>
    <row r="204" spans="1:6" ht="47.25" x14ac:dyDescent="0.2">
      <c r="A204" s="175" t="s">
        <v>658</v>
      </c>
      <c r="B204" s="176" t="s">
        <v>85</v>
      </c>
      <c r="C204" s="176" t="s">
        <v>9</v>
      </c>
      <c r="D204" s="176" t="s">
        <v>618</v>
      </c>
      <c r="E204" s="176" t="s">
        <v>123</v>
      </c>
      <c r="F204" s="177">
        <v>2229306</v>
      </c>
    </row>
    <row r="205" spans="1:6" ht="47.25" x14ac:dyDescent="0.2">
      <c r="A205" s="175" t="s">
        <v>659</v>
      </c>
      <c r="B205" s="176" t="s">
        <v>85</v>
      </c>
      <c r="C205" s="176" t="s">
        <v>9</v>
      </c>
      <c r="D205" s="176" t="s">
        <v>620</v>
      </c>
      <c r="E205" s="176" t="s">
        <v>123</v>
      </c>
      <c r="F205" s="177">
        <v>2229306</v>
      </c>
    </row>
    <row r="206" spans="1:6" ht="31.5" x14ac:dyDescent="0.2">
      <c r="A206" s="175" t="s">
        <v>660</v>
      </c>
      <c r="B206" s="176" t="s">
        <v>85</v>
      </c>
      <c r="C206" s="176" t="s">
        <v>9</v>
      </c>
      <c r="D206" s="176" t="s">
        <v>622</v>
      </c>
      <c r="E206" s="176" t="s">
        <v>123</v>
      </c>
      <c r="F206" s="177">
        <v>2229306</v>
      </c>
    </row>
    <row r="207" spans="1:6" ht="47.25" x14ac:dyDescent="0.2">
      <c r="A207" s="175" t="s">
        <v>577</v>
      </c>
      <c r="B207" s="176" t="s">
        <v>85</v>
      </c>
      <c r="C207" s="176" t="s">
        <v>9</v>
      </c>
      <c r="D207" s="176" t="s">
        <v>623</v>
      </c>
      <c r="E207" s="176" t="s">
        <v>123</v>
      </c>
      <c r="F207" s="177">
        <v>2229306</v>
      </c>
    </row>
    <row r="208" spans="1:6" ht="31.5" x14ac:dyDescent="0.2">
      <c r="A208" s="175" t="s">
        <v>318</v>
      </c>
      <c r="B208" s="176" t="s">
        <v>85</v>
      </c>
      <c r="C208" s="176" t="s">
        <v>9</v>
      </c>
      <c r="D208" s="176" t="s">
        <v>623</v>
      </c>
      <c r="E208" s="176" t="s">
        <v>106</v>
      </c>
      <c r="F208" s="177">
        <v>2229306</v>
      </c>
    </row>
    <row r="209" spans="1:6" ht="31.5" x14ac:dyDescent="0.2">
      <c r="A209" s="175" t="s">
        <v>319</v>
      </c>
      <c r="B209" s="176" t="s">
        <v>85</v>
      </c>
      <c r="C209" s="176" t="s">
        <v>9</v>
      </c>
      <c r="D209" s="176" t="s">
        <v>623</v>
      </c>
      <c r="E209" s="176" t="s">
        <v>107</v>
      </c>
      <c r="F209" s="177">
        <v>2229306</v>
      </c>
    </row>
    <row r="210" spans="1:6" ht="47.25" x14ac:dyDescent="0.2">
      <c r="A210" s="175" t="s">
        <v>463</v>
      </c>
      <c r="B210" s="176" t="s">
        <v>85</v>
      </c>
      <c r="C210" s="176" t="s">
        <v>9</v>
      </c>
      <c r="D210" s="176" t="s">
        <v>135</v>
      </c>
      <c r="E210" s="176" t="s">
        <v>123</v>
      </c>
      <c r="F210" s="177">
        <v>2944822</v>
      </c>
    </row>
    <row r="211" spans="1:6" ht="31.5" x14ac:dyDescent="0.2">
      <c r="A211" s="175" t="s">
        <v>468</v>
      </c>
      <c r="B211" s="176" t="s">
        <v>85</v>
      </c>
      <c r="C211" s="176" t="s">
        <v>9</v>
      </c>
      <c r="D211" s="176" t="s">
        <v>136</v>
      </c>
      <c r="E211" s="176" t="s">
        <v>123</v>
      </c>
      <c r="F211" s="177">
        <v>2944822</v>
      </c>
    </row>
    <row r="212" spans="1:6" ht="31.5" x14ac:dyDescent="0.2">
      <c r="A212" s="175" t="s">
        <v>726</v>
      </c>
      <c r="B212" s="176" t="s">
        <v>85</v>
      </c>
      <c r="C212" s="176" t="s">
        <v>9</v>
      </c>
      <c r="D212" s="176" t="s">
        <v>721</v>
      </c>
      <c r="E212" s="176" t="s">
        <v>123</v>
      </c>
      <c r="F212" s="177">
        <v>1072022</v>
      </c>
    </row>
    <row r="213" spans="1:6" ht="31.5" x14ac:dyDescent="0.2">
      <c r="A213" s="175" t="s">
        <v>727</v>
      </c>
      <c r="B213" s="176" t="s">
        <v>85</v>
      </c>
      <c r="C213" s="176" t="s">
        <v>9</v>
      </c>
      <c r="D213" s="176" t="s">
        <v>723</v>
      </c>
      <c r="E213" s="176" t="s">
        <v>123</v>
      </c>
      <c r="F213" s="177">
        <v>1072022</v>
      </c>
    </row>
    <row r="214" spans="1:6" ht="31.5" x14ac:dyDescent="0.2">
      <c r="A214" s="175" t="s">
        <v>318</v>
      </c>
      <c r="B214" s="176" t="s">
        <v>85</v>
      </c>
      <c r="C214" s="176" t="s">
        <v>9</v>
      </c>
      <c r="D214" s="176" t="s">
        <v>723</v>
      </c>
      <c r="E214" s="176" t="s">
        <v>106</v>
      </c>
      <c r="F214" s="177">
        <v>1072022</v>
      </c>
    </row>
    <row r="215" spans="1:6" ht="31.5" x14ac:dyDescent="0.2">
      <c r="A215" s="175" t="s">
        <v>319</v>
      </c>
      <c r="B215" s="176" t="s">
        <v>85</v>
      </c>
      <c r="C215" s="176" t="s">
        <v>9</v>
      </c>
      <c r="D215" s="176" t="s">
        <v>723</v>
      </c>
      <c r="E215" s="176" t="s">
        <v>107</v>
      </c>
      <c r="F215" s="177">
        <v>1072022</v>
      </c>
    </row>
    <row r="216" spans="1:6" ht="31.5" x14ac:dyDescent="0.2">
      <c r="A216" s="175" t="s">
        <v>581</v>
      </c>
      <c r="B216" s="176" t="s">
        <v>85</v>
      </c>
      <c r="C216" s="176" t="s">
        <v>9</v>
      </c>
      <c r="D216" s="176" t="s">
        <v>234</v>
      </c>
      <c r="E216" s="176" t="s">
        <v>123</v>
      </c>
      <c r="F216" s="177">
        <v>199000</v>
      </c>
    </row>
    <row r="217" spans="1:6" ht="63" x14ac:dyDescent="0.2">
      <c r="A217" s="175" t="s">
        <v>712</v>
      </c>
      <c r="B217" s="176" t="s">
        <v>85</v>
      </c>
      <c r="C217" s="176" t="s">
        <v>9</v>
      </c>
      <c r="D217" s="176" t="s">
        <v>395</v>
      </c>
      <c r="E217" s="176" t="s">
        <v>123</v>
      </c>
      <c r="F217" s="177">
        <v>199000</v>
      </c>
    </row>
    <row r="218" spans="1:6" ht="31.5" x14ac:dyDescent="0.2">
      <c r="A218" s="175" t="s">
        <v>318</v>
      </c>
      <c r="B218" s="176" t="s">
        <v>85</v>
      </c>
      <c r="C218" s="176" t="s">
        <v>9</v>
      </c>
      <c r="D218" s="176" t="s">
        <v>395</v>
      </c>
      <c r="E218" s="176" t="s">
        <v>106</v>
      </c>
      <c r="F218" s="177">
        <v>199000</v>
      </c>
    </row>
    <row r="219" spans="1:6" ht="31.5" x14ac:dyDescent="0.2">
      <c r="A219" s="175" t="s">
        <v>319</v>
      </c>
      <c r="B219" s="176" t="s">
        <v>85</v>
      </c>
      <c r="C219" s="176" t="s">
        <v>9</v>
      </c>
      <c r="D219" s="176" t="s">
        <v>395</v>
      </c>
      <c r="E219" s="176" t="s">
        <v>107</v>
      </c>
      <c r="F219" s="177">
        <v>199000</v>
      </c>
    </row>
    <row r="220" spans="1:6" ht="47.25" x14ac:dyDescent="0.2">
      <c r="A220" s="175" t="s">
        <v>713</v>
      </c>
      <c r="B220" s="176" t="s">
        <v>85</v>
      </c>
      <c r="C220" s="176" t="s">
        <v>9</v>
      </c>
      <c r="D220" s="176" t="s">
        <v>700</v>
      </c>
      <c r="E220" s="176" t="s">
        <v>123</v>
      </c>
      <c r="F220" s="177">
        <v>288000</v>
      </c>
    </row>
    <row r="221" spans="1:6" ht="31.5" x14ac:dyDescent="0.2">
      <c r="A221" s="175" t="s">
        <v>714</v>
      </c>
      <c r="B221" s="176" t="s">
        <v>85</v>
      </c>
      <c r="C221" s="176" t="s">
        <v>9</v>
      </c>
      <c r="D221" s="176" t="s">
        <v>702</v>
      </c>
      <c r="E221" s="176" t="s">
        <v>123</v>
      </c>
      <c r="F221" s="177">
        <v>288000</v>
      </c>
    </row>
    <row r="222" spans="1:6" ht="31.5" x14ac:dyDescent="0.2">
      <c r="A222" s="175" t="s">
        <v>318</v>
      </c>
      <c r="B222" s="176" t="s">
        <v>85</v>
      </c>
      <c r="C222" s="176" t="s">
        <v>9</v>
      </c>
      <c r="D222" s="176" t="s">
        <v>702</v>
      </c>
      <c r="E222" s="176" t="s">
        <v>106</v>
      </c>
      <c r="F222" s="177">
        <v>288000</v>
      </c>
    </row>
    <row r="223" spans="1:6" ht="31.5" x14ac:dyDescent="0.2">
      <c r="A223" s="175" t="s">
        <v>319</v>
      </c>
      <c r="B223" s="176" t="s">
        <v>85</v>
      </c>
      <c r="C223" s="176" t="s">
        <v>9</v>
      </c>
      <c r="D223" s="176" t="s">
        <v>702</v>
      </c>
      <c r="E223" s="176" t="s">
        <v>107</v>
      </c>
      <c r="F223" s="177">
        <v>288000</v>
      </c>
    </row>
    <row r="224" spans="1:6" ht="47.25" x14ac:dyDescent="0.2">
      <c r="A224" s="175" t="s">
        <v>828</v>
      </c>
      <c r="B224" s="176" t="s">
        <v>85</v>
      </c>
      <c r="C224" s="176" t="s">
        <v>9</v>
      </c>
      <c r="D224" s="176" t="s">
        <v>783</v>
      </c>
      <c r="E224" s="176" t="s">
        <v>123</v>
      </c>
      <c r="F224" s="177">
        <v>585800</v>
      </c>
    </row>
    <row r="225" spans="1:6" ht="47.25" x14ac:dyDescent="0.2">
      <c r="A225" s="175" t="s">
        <v>829</v>
      </c>
      <c r="B225" s="176" t="s">
        <v>85</v>
      </c>
      <c r="C225" s="176" t="s">
        <v>9</v>
      </c>
      <c r="D225" s="176" t="s">
        <v>784</v>
      </c>
      <c r="E225" s="176" t="s">
        <v>123</v>
      </c>
      <c r="F225" s="177">
        <v>585800</v>
      </c>
    </row>
    <row r="226" spans="1:6" ht="31.5" x14ac:dyDescent="0.2">
      <c r="A226" s="175" t="s">
        <v>318</v>
      </c>
      <c r="B226" s="176" t="s">
        <v>85</v>
      </c>
      <c r="C226" s="176" t="s">
        <v>9</v>
      </c>
      <c r="D226" s="176" t="s">
        <v>784</v>
      </c>
      <c r="E226" s="176" t="s">
        <v>106</v>
      </c>
      <c r="F226" s="177">
        <v>585800</v>
      </c>
    </row>
    <row r="227" spans="1:6" ht="31.5" x14ac:dyDescent="0.2">
      <c r="A227" s="175" t="s">
        <v>319</v>
      </c>
      <c r="B227" s="176" t="s">
        <v>85</v>
      </c>
      <c r="C227" s="176" t="s">
        <v>9</v>
      </c>
      <c r="D227" s="176" t="s">
        <v>784</v>
      </c>
      <c r="E227" s="176" t="s">
        <v>107</v>
      </c>
      <c r="F227" s="177">
        <v>585800</v>
      </c>
    </row>
    <row r="228" spans="1:6" ht="31.5" x14ac:dyDescent="0.2">
      <c r="A228" s="175" t="s">
        <v>578</v>
      </c>
      <c r="B228" s="176" t="s">
        <v>85</v>
      </c>
      <c r="C228" s="176" t="s">
        <v>9</v>
      </c>
      <c r="D228" s="176" t="s">
        <v>544</v>
      </c>
      <c r="E228" s="176" t="s">
        <v>123</v>
      </c>
      <c r="F228" s="177">
        <v>651000</v>
      </c>
    </row>
    <row r="229" spans="1:6" ht="47.25" x14ac:dyDescent="0.2">
      <c r="A229" s="175" t="s">
        <v>579</v>
      </c>
      <c r="B229" s="176" t="s">
        <v>85</v>
      </c>
      <c r="C229" s="176" t="s">
        <v>9</v>
      </c>
      <c r="D229" s="176" t="s">
        <v>546</v>
      </c>
      <c r="E229" s="176" t="s">
        <v>123</v>
      </c>
      <c r="F229" s="177">
        <v>651000</v>
      </c>
    </row>
    <row r="230" spans="1:6" ht="31.5" x14ac:dyDescent="0.2">
      <c r="A230" s="175" t="s">
        <v>318</v>
      </c>
      <c r="B230" s="176" t="s">
        <v>85</v>
      </c>
      <c r="C230" s="176" t="s">
        <v>9</v>
      </c>
      <c r="D230" s="176" t="s">
        <v>546</v>
      </c>
      <c r="E230" s="176" t="s">
        <v>106</v>
      </c>
      <c r="F230" s="177">
        <v>651000</v>
      </c>
    </row>
    <row r="231" spans="1:6" ht="31.5" x14ac:dyDescent="0.2">
      <c r="A231" s="175" t="s">
        <v>319</v>
      </c>
      <c r="B231" s="176" t="s">
        <v>85</v>
      </c>
      <c r="C231" s="176" t="s">
        <v>9</v>
      </c>
      <c r="D231" s="176" t="s">
        <v>546</v>
      </c>
      <c r="E231" s="176" t="s">
        <v>107</v>
      </c>
      <c r="F231" s="177">
        <v>651000</v>
      </c>
    </row>
    <row r="232" spans="1:6" ht="47.25" x14ac:dyDescent="0.2">
      <c r="A232" s="175" t="s">
        <v>830</v>
      </c>
      <c r="B232" s="176" t="s">
        <v>85</v>
      </c>
      <c r="C232" s="176" t="s">
        <v>9</v>
      </c>
      <c r="D232" s="176" t="s">
        <v>703</v>
      </c>
      <c r="E232" s="176" t="s">
        <v>123</v>
      </c>
      <c r="F232" s="177">
        <v>89000</v>
      </c>
    </row>
    <row r="233" spans="1:6" ht="31.5" x14ac:dyDescent="0.2">
      <c r="A233" s="175" t="s">
        <v>715</v>
      </c>
      <c r="B233" s="176" t="s">
        <v>85</v>
      </c>
      <c r="C233" s="176" t="s">
        <v>9</v>
      </c>
      <c r="D233" s="176" t="s">
        <v>705</v>
      </c>
      <c r="E233" s="176" t="s">
        <v>123</v>
      </c>
      <c r="F233" s="177">
        <v>89000</v>
      </c>
    </row>
    <row r="234" spans="1:6" ht="31.5" x14ac:dyDescent="0.2">
      <c r="A234" s="175" t="s">
        <v>318</v>
      </c>
      <c r="B234" s="176" t="s">
        <v>85</v>
      </c>
      <c r="C234" s="176" t="s">
        <v>9</v>
      </c>
      <c r="D234" s="176" t="s">
        <v>705</v>
      </c>
      <c r="E234" s="176" t="s">
        <v>106</v>
      </c>
      <c r="F234" s="177">
        <v>89000</v>
      </c>
    </row>
    <row r="235" spans="1:6" ht="31.5" x14ac:dyDescent="0.2">
      <c r="A235" s="175" t="s">
        <v>319</v>
      </c>
      <c r="B235" s="176" t="s">
        <v>85</v>
      </c>
      <c r="C235" s="176" t="s">
        <v>9</v>
      </c>
      <c r="D235" s="176" t="s">
        <v>705</v>
      </c>
      <c r="E235" s="176" t="s">
        <v>107</v>
      </c>
      <c r="F235" s="177">
        <v>89000</v>
      </c>
    </row>
    <row r="236" spans="1:6" ht="47.25" x14ac:dyDescent="0.2">
      <c r="A236" s="175" t="s">
        <v>862</v>
      </c>
      <c r="B236" s="176" t="s">
        <v>85</v>
      </c>
      <c r="C236" s="176" t="s">
        <v>9</v>
      </c>
      <c r="D236" s="176" t="s">
        <v>852</v>
      </c>
      <c r="E236" s="176" t="s">
        <v>123</v>
      </c>
      <c r="F236" s="177">
        <v>60000</v>
      </c>
    </row>
    <row r="237" spans="1:6" ht="47.25" x14ac:dyDescent="0.2">
      <c r="A237" s="175" t="s">
        <v>863</v>
      </c>
      <c r="B237" s="176" t="s">
        <v>85</v>
      </c>
      <c r="C237" s="176" t="s">
        <v>9</v>
      </c>
      <c r="D237" s="176" t="s">
        <v>854</v>
      </c>
      <c r="E237" s="176" t="s">
        <v>123</v>
      </c>
      <c r="F237" s="177">
        <v>60000</v>
      </c>
    </row>
    <row r="238" spans="1:6" ht="31.5" x14ac:dyDescent="0.2">
      <c r="A238" s="175" t="s">
        <v>318</v>
      </c>
      <c r="B238" s="176" t="s">
        <v>85</v>
      </c>
      <c r="C238" s="176" t="s">
        <v>9</v>
      </c>
      <c r="D238" s="176" t="s">
        <v>854</v>
      </c>
      <c r="E238" s="176" t="s">
        <v>106</v>
      </c>
      <c r="F238" s="177">
        <v>60000</v>
      </c>
    </row>
    <row r="239" spans="1:6" ht="31.5" x14ac:dyDescent="0.2">
      <c r="A239" s="175" t="s">
        <v>319</v>
      </c>
      <c r="B239" s="176" t="s">
        <v>85</v>
      </c>
      <c r="C239" s="176" t="s">
        <v>9</v>
      </c>
      <c r="D239" s="176" t="s">
        <v>854</v>
      </c>
      <c r="E239" s="176" t="s">
        <v>107</v>
      </c>
      <c r="F239" s="177">
        <v>60000</v>
      </c>
    </row>
    <row r="240" spans="1:6" ht="31.5" x14ac:dyDescent="0.2">
      <c r="A240" s="175" t="s">
        <v>339</v>
      </c>
      <c r="B240" s="176" t="s">
        <v>85</v>
      </c>
      <c r="C240" s="176" t="s">
        <v>82</v>
      </c>
      <c r="D240" s="176" t="s">
        <v>130</v>
      </c>
      <c r="E240" s="176" t="s">
        <v>123</v>
      </c>
      <c r="F240" s="177">
        <v>2334612.6</v>
      </c>
    </row>
    <row r="241" spans="1:6" ht="47.25" x14ac:dyDescent="0.2">
      <c r="A241" s="175" t="s">
        <v>463</v>
      </c>
      <c r="B241" s="176" t="s">
        <v>85</v>
      </c>
      <c r="C241" s="176" t="s">
        <v>82</v>
      </c>
      <c r="D241" s="176" t="s">
        <v>135</v>
      </c>
      <c r="E241" s="176" t="s">
        <v>123</v>
      </c>
      <c r="F241" s="177">
        <v>2334612.6</v>
      </c>
    </row>
    <row r="242" spans="1:6" ht="47.25" x14ac:dyDescent="0.2">
      <c r="A242" s="175" t="s">
        <v>464</v>
      </c>
      <c r="B242" s="176" t="s">
        <v>85</v>
      </c>
      <c r="C242" s="176" t="s">
        <v>82</v>
      </c>
      <c r="D242" s="176" t="s">
        <v>231</v>
      </c>
      <c r="E242" s="176" t="s">
        <v>123</v>
      </c>
      <c r="F242" s="177">
        <v>2334612.6</v>
      </c>
    </row>
    <row r="243" spans="1:6" ht="47.25" x14ac:dyDescent="0.2">
      <c r="A243" s="175" t="s">
        <v>488</v>
      </c>
      <c r="B243" s="176" t="s">
        <v>85</v>
      </c>
      <c r="C243" s="176" t="s">
        <v>82</v>
      </c>
      <c r="D243" s="176" t="s">
        <v>235</v>
      </c>
      <c r="E243" s="176" t="s">
        <v>123</v>
      </c>
      <c r="F243" s="177">
        <v>2334612.6</v>
      </c>
    </row>
    <row r="244" spans="1:6" ht="204.75" x14ac:dyDescent="0.2">
      <c r="A244" s="175" t="s">
        <v>580</v>
      </c>
      <c r="B244" s="176" t="s">
        <v>85</v>
      </c>
      <c r="C244" s="176" t="s">
        <v>82</v>
      </c>
      <c r="D244" s="176" t="s">
        <v>548</v>
      </c>
      <c r="E244" s="176" t="s">
        <v>123</v>
      </c>
      <c r="F244" s="177">
        <v>1374992.6</v>
      </c>
    </row>
    <row r="245" spans="1:6" ht="78.75" x14ac:dyDescent="0.2">
      <c r="A245" s="175" t="s">
        <v>321</v>
      </c>
      <c r="B245" s="176" t="s">
        <v>85</v>
      </c>
      <c r="C245" s="176" t="s">
        <v>82</v>
      </c>
      <c r="D245" s="176" t="s">
        <v>548</v>
      </c>
      <c r="E245" s="176" t="s">
        <v>10</v>
      </c>
      <c r="F245" s="177">
        <v>479806.79</v>
      </c>
    </row>
    <row r="246" spans="1:6" ht="31.5" x14ac:dyDescent="0.2">
      <c r="A246" s="175" t="s">
        <v>469</v>
      </c>
      <c r="B246" s="176" t="s">
        <v>85</v>
      </c>
      <c r="C246" s="176" t="s">
        <v>82</v>
      </c>
      <c r="D246" s="176" t="s">
        <v>548</v>
      </c>
      <c r="E246" s="176" t="s">
        <v>394</v>
      </c>
      <c r="F246" s="177">
        <v>479806.79</v>
      </c>
    </row>
    <row r="247" spans="1:6" ht="31.5" x14ac:dyDescent="0.2">
      <c r="A247" s="175" t="s">
        <v>318</v>
      </c>
      <c r="B247" s="176" t="s">
        <v>85</v>
      </c>
      <c r="C247" s="176" t="s">
        <v>82</v>
      </c>
      <c r="D247" s="176" t="s">
        <v>548</v>
      </c>
      <c r="E247" s="176" t="s">
        <v>106</v>
      </c>
      <c r="F247" s="177">
        <v>895185.81</v>
      </c>
    </row>
    <row r="248" spans="1:6" ht="31.5" x14ac:dyDescent="0.2">
      <c r="A248" s="175" t="s">
        <v>319</v>
      </c>
      <c r="B248" s="176" t="s">
        <v>85</v>
      </c>
      <c r="C248" s="176" t="s">
        <v>82</v>
      </c>
      <c r="D248" s="176" t="s">
        <v>548</v>
      </c>
      <c r="E248" s="176" t="s">
        <v>107</v>
      </c>
      <c r="F248" s="177">
        <v>895185.81</v>
      </c>
    </row>
    <row r="249" spans="1:6" ht="157.5" x14ac:dyDescent="0.2">
      <c r="A249" s="175" t="s">
        <v>465</v>
      </c>
      <c r="B249" s="176" t="s">
        <v>85</v>
      </c>
      <c r="C249" s="176" t="s">
        <v>82</v>
      </c>
      <c r="D249" s="176" t="s">
        <v>392</v>
      </c>
      <c r="E249" s="176" t="s">
        <v>123</v>
      </c>
      <c r="F249" s="177">
        <v>959620</v>
      </c>
    </row>
    <row r="250" spans="1:6" ht="78.75" x14ac:dyDescent="0.2">
      <c r="A250" s="175" t="s">
        <v>321</v>
      </c>
      <c r="B250" s="176" t="s">
        <v>85</v>
      </c>
      <c r="C250" s="176" t="s">
        <v>82</v>
      </c>
      <c r="D250" s="176" t="s">
        <v>392</v>
      </c>
      <c r="E250" s="176" t="s">
        <v>10</v>
      </c>
      <c r="F250" s="177">
        <v>959620</v>
      </c>
    </row>
    <row r="251" spans="1:6" ht="31.5" x14ac:dyDescent="0.2">
      <c r="A251" s="175" t="s">
        <v>469</v>
      </c>
      <c r="B251" s="176" t="s">
        <v>85</v>
      </c>
      <c r="C251" s="176" t="s">
        <v>82</v>
      </c>
      <c r="D251" s="176" t="s">
        <v>392</v>
      </c>
      <c r="E251" s="176" t="s">
        <v>394</v>
      </c>
      <c r="F251" s="177">
        <v>959620</v>
      </c>
    </row>
    <row r="252" spans="1:6" x14ac:dyDescent="0.2">
      <c r="A252" s="175" t="s">
        <v>20</v>
      </c>
      <c r="B252" s="176" t="s">
        <v>85</v>
      </c>
      <c r="C252" s="176" t="s">
        <v>4</v>
      </c>
      <c r="D252" s="176" t="s">
        <v>130</v>
      </c>
      <c r="E252" s="176" t="s">
        <v>123</v>
      </c>
      <c r="F252" s="177">
        <v>11199513.73</v>
      </c>
    </row>
    <row r="253" spans="1:6" x14ac:dyDescent="0.2">
      <c r="A253" s="175" t="s">
        <v>69</v>
      </c>
      <c r="B253" s="176" t="s">
        <v>85</v>
      </c>
      <c r="C253" s="176" t="s">
        <v>34</v>
      </c>
      <c r="D253" s="176" t="s">
        <v>130</v>
      </c>
      <c r="E253" s="176" t="s">
        <v>123</v>
      </c>
      <c r="F253" s="177">
        <v>11199513.73</v>
      </c>
    </row>
    <row r="254" spans="1:6" ht="47.25" x14ac:dyDescent="0.2">
      <c r="A254" s="175" t="s">
        <v>470</v>
      </c>
      <c r="B254" s="176" t="s">
        <v>85</v>
      </c>
      <c r="C254" s="176" t="s">
        <v>34</v>
      </c>
      <c r="D254" s="176" t="s">
        <v>145</v>
      </c>
      <c r="E254" s="176" t="s">
        <v>123</v>
      </c>
      <c r="F254" s="177">
        <v>11199513.73</v>
      </c>
    </row>
    <row r="255" spans="1:6" x14ac:dyDescent="0.2">
      <c r="A255" s="175" t="s">
        <v>471</v>
      </c>
      <c r="B255" s="176" t="s">
        <v>85</v>
      </c>
      <c r="C255" s="176" t="s">
        <v>34</v>
      </c>
      <c r="D255" s="176" t="s">
        <v>146</v>
      </c>
      <c r="E255" s="176" t="s">
        <v>123</v>
      </c>
      <c r="F255" s="177">
        <v>1622600</v>
      </c>
    </row>
    <row r="256" spans="1:6" ht="31.5" x14ac:dyDescent="0.2">
      <c r="A256" s="175" t="s">
        <v>472</v>
      </c>
      <c r="B256" s="176" t="s">
        <v>85</v>
      </c>
      <c r="C256" s="176" t="s">
        <v>34</v>
      </c>
      <c r="D256" s="176" t="s">
        <v>236</v>
      </c>
      <c r="E256" s="176" t="s">
        <v>123</v>
      </c>
      <c r="F256" s="177">
        <v>1622600</v>
      </c>
    </row>
    <row r="257" spans="1:6" ht="63" x14ac:dyDescent="0.2">
      <c r="A257" s="175" t="s">
        <v>661</v>
      </c>
      <c r="B257" s="176" t="s">
        <v>85</v>
      </c>
      <c r="C257" s="176" t="s">
        <v>34</v>
      </c>
      <c r="D257" s="176" t="s">
        <v>399</v>
      </c>
      <c r="E257" s="176" t="s">
        <v>123</v>
      </c>
      <c r="F257" s="177">
        <v>439400</v>
      </c>
    </row>
    <row r="258" spans="1:6" ht="47.25" x14ac:dyDescent="0.2">
      <c r="A258" s="175" t="s">
        <v>582</v>
      </c>
      <c r="B258" s="176" t="s">
        <v>85</v>
      </c>
      <c r="C258" s="176" t="s">
        <v>34</v>
      </c>
      <c r="D258" s="176" t="s">
        <v>399</v>
      </c>
      <c r="E258" s="176" t="s">
        <v>551</v>
      </c>
      <c r="F258" s="177">
        <v>439400</v>
      </c>
    </row>
    <row r="259" spans="1:6" x14ac:dyDescent="0.2">
      <c r="A259" s="175" t="s">
        <v>583</v>
      </c>
      <c r="B259" s="176" t="s">
        <v>85</v>
      </c>
      <c r="C259" s="176" t="s">
        <v>34</v>
      </c>
      <c r="D259" s="176" t="s">
        <v>399</v>
      </c>
      <c r="E259" s="176" t="s">
        <v>553</v>
      </c>
      <c r="F259" s="177">
        <v>439400</v>
      </c>
    </row>
    <row r="260" spans="1:6" ht="78.75" x14ac:dyDescent="0.2">
      <c r="A260" s="175" t="s">
        <v>584</v>
      </c>
      <c r="B260" s="176" t="s">
        <v>85</v>
      </c>
      <c r="C260" s="176" t="s">
        <v>34</v>
      </c>
      <c r="D260" s="176" t="s">
        <v>400</v>
      </c>
      <c r="E260" s="176" t="s">
        <v>123</v>
      </c>
      <c r="F260" s="177">
        <v>499839.78</v>
      </c>
    </row>
    <row r="261" spans="1:6" ht="47.25" x14ac:dyDescent="0.2">
      <c r="A261" s="175" t="s">
        <v>582</v>
      </c>
      <c r="B261" s="176" t="s">
        <v>85</v>
      </c>
      <c r="C261" s="176" t="s">
        <v>34</v>
      </c>
      <c r="D261" s="176" t="s">
        <v>400</v>
      </c>
      <c r="E261" s="176" t="s">
        <v>551</v>
      </c>
      <c r="F261" s="177">
        <v>499839.78</v>
      </c>
    </row>
    <row r="262" spans="1:6" x14ac:dyDescent="0.2">
      <c r="A262" s="175" t="s">
        <v>583</v>
      </c>
      <c r="B262" s="176" t="s">
        <v>85</v>
      </c>
      <c r="C262" s="176" t="s">
        <v>34</v>
      </c>
      <c r="D262" s="176" t="s">
        <v>400</v>
      </c>
      <c r="E262" s="176" t="s">
        <v>553</v>
      </c>
      <c r="F262" s="177">
        <v>499839.78</v>
      </c>
    </row>
    <row r="263" spans="1:6" ht="78.75" x14ac:dyDescent="0.2">
      <c r="A263" s="175" t="s">
        <v>864</v>
      </c>
      <c r="B263" s="176" t="s">
        <v>85</v>
      </c>
      <c r="C263" s="176" t="s">
        <v>34</v>
      </c>
      <c r="D263" s="176" t="s">
        <v>868</v>
      </c>
      <c r="E263" s="176" t="s">
        <v>123</v>
      </c>
      <c r="F263" s="177">
        <v>89449.08</v>
      </c>
    </row>
    <row r="264" spans="1:6" ht="47.25" x14ac:dyDescent="0.2">
      <c r="A264" s="175" t="s">
        <v>582</v>
      </c>
      <c r="B264" s="176" t="s">
        <v>85</v>
      </c>
      <c r="C264" s="176" t="s">
        <v>34</v>
      </c>
      <c r="D264" s="176" t="s">
        <v>868</v>
      </c>
      <c r="E264" s="176" t="s">
        <v>551</v>
      </c>
      <c r="F264" s="177">
        <v>89449.08</v>
      </c>
    </row>
    <row r="265" spans="1:6" x14ac:dyDescent="0.2">
      <c r="A265" s="175" t="s">
        <v>583</v>
      </c>
      <c r="B265" s="176" t="s">
        <v>85</v>
      </c>
      <c r="C265" s="176" t="s">
        <v>34</v>
      </c>
      <c r="D265" s="176" t="s">
        <v>868</v>
      </c>
      <c r="E265" s="176" t="s">
        <v>553</v>
      </c>
      <c r="F265" s="177">
        <v>89449.08</v>
      </c>
    </row>
    <row r="266" spans="1:6" x14ac:dyDescent="0.2">
      <c r="A266" s="175" t="s">
        <v>585</v>
      </c>
      <c r="B266" s="176" t="s">
        <v>85</v>
      </c>
      <c r="C266" s="176" t="s">
        <v>34</v>
      </c>
      <c r="D266" s="176" t="s">
        <v>515</v>
      </c>
      <c r="E266" s="176" t="s">
        <v>123</v>
      </c>
      <c r="F266" s="177">
        <v>2499.87</v>
      </c>
    </row>
    <row r="267" spans="1:6" ht="47.25" x14ac:dyDescent="0.2">
      <c r="A267" s="175" t="s">
        <v>582</v>
      </c>
      <c r="B267" s="176" t="s">
        <v>85</v>
      </c>
      <c r="C267" s="176" t="s">
        <v>34</v>
      </c>
      <c r="D267" s="176" t="s">
        <v>515</v>
      </c>
      <c r="E267" s="176" t="s">
        <v>551</v>
      </c>
      <c r="F267" s="177">
        <v>2499.87</v>
      </c>
    </row>
    <row r="268" spans="1:6" x14ac:dyDescent="0.2">
      <c r="A268" s="175" t="s">
        <v>583</v>
      </c>
      <c r="B268" s="176" t="s">
        <v>85</v>
      </c>
      <c r="C268" s="176" t="s">
        <v>34</v>
      </c>
      <c r="D268" s="176" t="s">
        <v>515</v>
      </c>
      <c r="E268" s="176" t="s">
        <v>553</v>
      </c>
      <c r="F268" s="177">
        <v>2499.87</v>
      </c>
    </row>
    <row r="269" spans="1:6" ht="63" x14ac:dyDescent="0.2">
      <c r="A269" s="175" t="s">
        <v>506</v>
      </c>
      <c r="B269" s="176" t="s">
        <v>85</v>
      </c>
      <c r="C269" s="176" t="s">
        <v>34</v>
      </c>
      <c r="D269" s="176" t="s">
        <v>402</v>
      </c>
      <c r="E269" s="176" t="s">
        <v>123</v>
      </c>
      <c r="F269" s="177">
        <v>23250</v>
      </c>
    </row>
    <row r="270" spans="1:6" ht="47.25" x14ac:dyDescent="0.2">
      <c r="A270" s="175" t="s">
        <v>582</v>
      </c>
      <c r="B270" s="176" t="s">
        <v>85</v>
      </c>
      <c r="C270" s="176" t="s">
        <v>34</v>
      </c>
      <c r="D270" s="176" t="s">
        <v>402</v>
      </c>
      <c r="E270" s="176" t="s">
        <v>551</v>
      </c>
      <c r="F270" s="177">
        <v>23250</v>
      </c>
    </row>
    <row r="271" spans="1:6" x14ac:dyDescent="0.2">
      <c r="A271" s="175" t="s">
        <v>583</v>
      </c>
      <c r="B271" s="176" t="s">
        <v>85</v>
      </c>
      <c r="C271" s="176" t="s">
        <v>34</v>
      </c>
      <c r="D271" s="176" t="s">
        <v>402</v>
      </c>
      <c r="E271" s="176" t="s">
        <v>553</v>
      </c>
      <c r="F271" s="177">
        <v>23250</v>
      </c>
    </row>
    <row r="272" spans="1:6" ht="94.5" x14ac:dyDescent="0.2">
      <c r="A272" s="175" t="s">
        <v>662</v>
      </c>
      <c r="B272" s="176" t="s">
        <v>85</v>
      </c>
      <c r="C272" s="176" t="s">
        <v>34</v>
      </c>
      <c r="D272" s="176" t="s">
        <v>626</v>
      </c>
      <c r="E272" s="176" t="s">
        <v>123</v>
      </c>
      <c r="F272" s="177">
        <v>568161.27</v>
      </c>
    </row>
    <row r="273" spans="1:6" ht="47.25" x14ac:dyDescent="0.2">
      <c r="A273" s="175" t="s">
        <v>582</v>
      </c>
      <c r="B273" s="176" t="s">
        <v>85</v>
      </c>
      <c r="C273" s="176" t="s">
        <v>34</v>
      </c>
      <c r="D273" s="176" t="s">
        <v>626</v>
      </c>
      <c r="E273" s="176" t="s">
        <v>551</v>
      </c>
      <c r="F273" s="177">
        <v>568161.27</v>
      </c>
    </row>
    <row r="274" spans="1:6" x14ac:dyDescent="0.2">
      <c r="A274" s="175" t="s">
        <v>583</v>
      </c>
      <c r="B274" s="176" t="s">
        <v>85</v>
      </c>
      <c r="C274" s="176" t="s">
        <v>34</v>
      </c>
      <c r="D274" s="176" t="s">
        <v>626</v>
      </c>
      <c r="E274" s="176" t="s">
        <v>553</v>
      </c>
      <c r="F274" s="177">
        <v>568161.27</v>
      </c>
    </row>
    <row r="275" spans="1:6" x14ac:dyDescent="0.2">
      <c r="A275" s="175" t="s">
        <v>254</v>
      </c>
      <c r="B275" s="176" t="s">
        <v>85</v>
      </c>
      <c r="C275" s="176" t="s">
        <v>34</v>
      </c>
      <c r="D275" s="176" t="s">
        <v>147</v>
      </c>
      <c r="E275" s="176" t="s">
        <v>123</v>
      </c>
      <c r="F275" s="177">
        <v>9576913.7300000004</v>
      </c>
    </row>
    <row r="276" spans="1:6" ht="31.5" x14ac:dyDescent="0.2">
      <c r="A276" s="175" t="s">
        <v>474</v>
      </c>
      <c r="B276" s="176" t="s">
        <v>85</v>
      </c>
      <c r="C276" s="176" t="s">
        <v>34</v>
      </c>
      <c r="D276" s="176" t="s">
        <v>238</v>
      </c>
      <c r="E276" s="176" t="s">
        <v>123</v>
      </c>
      <c r="F276" s="177">
        <v>8280654.3600000003</v>
      </c>
    </row>
    <row r="277" spans="1:6" ht="63" x14ac:dyDescent="0.2">
      <c r="A277" s="175" t="s">
        <v>324</v>
      </c>
      <c r="B277" s="176" t="s">
        <v>85</v>
      </c>
      <c r="C277" s="176" t="s">
        <v>34</v>
      </c>
      <c r="D277" s="176" t="s">
        <v>627</v>
      </c>
      <c r="E277" s="176" t="s">
        <v>123</v>
      </c>
      <c r="F277" s="177">
        <v>180000</v>
      </c>
    </row>
    <row r="278" spans="1:6" ht="47.25" x14ac:dyDescent="0.2">
      <c r="A278" s="175" t="s">
        <v>582</v>
      </c>
      <c r="B278" s="176" t="s">
        <v>85</v>
      </c>
      <c r="C278" s="176" t="s">
        <v>34</v>
      </c>
      <c r="D278" s="176" t="s">
        <v>627</v>
      </c>
      <c r="E278" s="176" t="s">
        <v>551</v>
      </c>
      <c r="F278" s="177">
        <v>180000</v>
      </c>
    </row>
    <row r="279" spans="1:6" x14ac:dyDescent="0.2">
      <c r="A279" s="175" t="s">
        <v>583</v>
      </c>
      <c r="B279" s="176" t="s">
        <v>85</v>
      </c>
      <c r="C279" s="176" t="s">
        <v>34</v>
      </c>
      <c r="D279" s="176" t="s">
        <v>627</v>
      </c>
      <c r="E279" s="176" t="s">
        <v>553</v>
      </c>
      <c r="F279" s="177">
        <v>180000</v>
      </c>
    </row>
    <row r="280" spans="1:6" ht="63" x14ac:dyDescent="0.2">
      <c r="A280" s="175" t="s">
        <v>661</v>
      </c>
      <c r="B280" s="176" t="s">
        <v>85</v>
      </c>
      <c r="C280" s="176" t="s">
        <v>34</v>
      </c>
      <c r="D280" s="176" t="s">
        <v>404</v>
      </c>
      <c r="E280" s="176" t="s">
        <v>123</v>
      </c>
      <c r="F280" s="177">
        <v>2771000</v>
      </c>
    </row>
    <row r="281" spans="1:6" ht="47.25" x14ac:dyDescent="0.2">
      <c r="A281" s="175" t="s">
        <v>582</v>
      </c>
      <c r="B281" s="176" t="s">
        <v>85</v>
      </c>
      <c r="C281" s="176" t="s">
        <v>34</v>
      </c>
      <c r="D281" s="176" t="s">
        <v>404</v>
      </c>
      <c r="E281" s="176" t="s">
        <v>551</v>
      </c>
      <c r="F281" s="177">
        <v>2771000</v>
      </c>
    </row>
    <row r="282" spans="1:6" x14ac:dyDescent="0.2">
      <c r="A282" s="175" t="s">
        <v>583</v>
      </c>
      <c r="B282" s="176" t="s">
        <v>85</v>
      </c>
      <c r="C282" s="176" t="s">
        <v>34</v>
      </c>
      <c r="D282" s="176" t="s">
        <v>404</v>
      </c>
      <c r="E282" s="176" t="s">
        <v>553</v>
      </c>
      <c r="F282" s="177">
        <v>2771000</v>
      </c>
    </row>
    <row r="283" spans="1:6" ht="31.5" x14ac:dyDescent="0.2">
      <c r="A283" s="175" t="s">
        <v>475</v>
      </c>
      <c r="B283" s="176" t="s">
        <v>85</v>
      </c>
      <c r="C283" s="176" t="s">
        <v>34</v>
      </c>
      <c r="D283" s="176" t="s">
        <v>406</v>
      </c>
      <c r="E283" s="176" t="s">
        <v>123</v>
      </c>
      <c r="F283" s="177">
        <v>1322445.3500000001</v>
      </c>
    </row>
    <row r="284" spans="1:6" ht="47.25" x14ac:dyDescent="0.2">
      <c r="A284" s="175" t="s">
        <v>582</v>
      </c>
      <c r="B284" s="176" t="s">
        <v>85</v>
      </c>
      <c r="C284" s="176" t="s">
        <v>34</v>
      </c>
      <c r="D284" s="176" t="s">
        <v>406</v>
      </c>
      <c r="E284" s="176" t="s">
        <v>551</v>
      </c>
      <c r="F284" s="177">
        <v>1322445.3500000001</v>
      </c>
    </row>
    <row r="285" spans="1:6" x14ac:dyDescent="0.2">
      <c r="A285" s="175" t="s">
        <v>583</v>
      </c>
      <c r="B285" s="176" t="s">
        <v>85</v>
      </c>
      <c r="C285" s="176" t="s">
        <v>34</v>
      </c>
      <c r="D285" s="176" t="s">
        <v>406</v>
      </c>
      <c r="E285" s="176" t="s">
        <v>553</v>
      </c>
      <c r="F285" s="177">
        <v>1322445.3500000001</v>
      </c>
    </row>
    <row r="286" spans="1:6" ht="78.75" x14ac:dyDescent="0.2">
      <c r="A286" s="175" t="s">
        <v>864</v>
      </c>
      <c r="B286" s="176" t="s">
        <v>85</v>
      </c>
      <c r="C286" s="176" t="s">
        <v>34</v>
      </c>
      <c r="D286" s="176" t="s">
        <v>856</v>
      </c>
      <c r="E286" s="176" t="s">
        <v>123</v>
      </c>
      <c r="F286" s="177">
        <v>519489.69</v>
      </c>
    </row>
    <row r="287" spans="1:6" ht="47.25" x14ac:dyDescent="0.2">
      <c r="A287" s="175" t="s">
        <v>582</v>
      </c>
      <c r="B287" s="176" t="s">
        <v>85</v>
      </c>
      <c r="C287" s="176" t="s">
        <v>34</v>
      </c>
      <c r="D287" s="176" t="s">
        <v>856</v>
      </c>
      <c r="E287" s="176" t="s">
        <v>551</v>
      </c>
      <c r="F287" s="177">
        <v>519489.69</v>
      </c>
    </row>
    <row r="288" spans="1:6" x14ac:dyDescent="0.2">
      <c r="A288" s="175" t="s">
        <v>583</v>
      </c>
      <c r="B288" s="176" t="s">
        <v>85</v>
      </c>
      <c r="C288" s="176" t="s">
        <v>34</v>
      </c>
      <c r="D288" s="176" t="s">
        <v>856</v>
      </c>
      <c r="E288" s="176" t="s">
        <v>553</v>
      </c>
      <c r="F288" s="177">
        <v>519489.69</v>
      </c>
    </row>
    <row r="289" spans="1:6" ht="78.75" x14ac:dyDescent="0.2">
      <c r="A289" s="175" t="s">
        <v>473</v>
      </c>
      <c r="B289" s="176" t="s">
        <v>85</v>
      </c>
      <c r="C289" s="176" t="s">
        <v>34</v>
      </c>
      <c r="D289" s="176" t="s">
        <v>407</v>
      </c>
      <c r="E289" s="176" t="s">
        <v>123</v>
      </c>
      <c r="F289" s="177">
        <v>145900</v>
      </c>
    </row>
    <row r="290" spans="1:6" ht="47.25" x14ac:dyDescent="0.2">
      <c r="A290" s="175" t="s">
        <v>582</v>
      </c>
      <c r="B290" s="176" t="s">
        <v>85</v>
      </c>
      <c r="C290" s="176" t="s">
        <v>34</v>
      </c>
      <c r="D290" s="176" t="s">
        <v>407</v>
      </c>
      <c r="E290" s="176" t="s">
        <v>551</v>
      </c>
      <c r="F290" s="177">
        <v>145900</v>
      </c>
    </row>
    <row r="291" spans="1:6" x14ac:dyDescent="0.2">
      <c r="A291" s="175" t="s">
        <v>583</v>
      </c>
      <c r="B291" s="176" t="s">
        <v>85</v>
      </c>
      <c r="C291" s="176" t="s">
        <v>34</v>
      </c>
      <c r="D291" s="176" t="s">
        <v>407</v>
      </c>
      <c r="E291" s="176" t="s">
        <v>553</v>
      </c>
      <c r="F291" s="177">
        <v>145900</v>
      </c>
    </row>
    <row r="292" spans="1:6" ht="94.5" x14ac:dyDescent="0.2">
      <c r="A292" s="175" t="s">
        <v>662</v>
      </c>
      <c r="B292" s="176" t="s">
        <v>85</v>
      </c>
      <c r="C292" s="176" t="s">
        <v>34</v>
      </c>
      <c r="D292" s="176" t="s">
        <v>628</v>
      </c>
      <c r="E292" s="176" t="s">
        <v>123</v>
      </c>
      <c r="F292" s="177">
        <v>3341819.32</v>
      </c>
    </row>
    <row r="293" spans="1:6" ht="47.25" x14ac:dyDescent="0.2">
      <c r="A293" s="175" t="s">
        <v>582</v>
      </c>
      <c r="B293" s="176" t="s">
        <v>85</v>
      </c>
      <c r="C293" s="176" t="s">
        <v>34</v>
      </c>
      <c r="D293" s="176" t="s">
        <v>628</v>
      </c>
      <c r="E293" s="176" t="s">
        <v>551</v>
      </c>
      <c r="F293" s="177">
        <v>3341819.32</v>
      </c>
    </row>
    <row r="294" spans="1:6" x14ac:dyDescent="0.2">
      <c r="A294" s="175" t="s">
        <v>583</v>
      </c>
      <c r="B294" s="176" t="s">
        <v>85</v>
      </c>
      <c r="C294" s="176" t="s">
        <v>34</v>
      </c>
      <c r="D294" s="176" t="s">
        <v>628</v>
      </c>
      <c r="E294" s="176" t="s">
        <v>553</v>
      </c>
      <c r="F294" s="177">
        <v>3341819.32</v>
      </c>
    </row>
    <row r="295" spans="1:6" ht="31.5" x14ac:dyDescent="0.2">
      <c r="A295" s="175" t="s">
        <v>663</v>
      </c>
      <c r="B295" s="176" t="s">
        <v>85</v>
      </c>
      <c r="C295" s="176" t="s">
        <v>34</v>
      </c>
      <c r="D295" s="176" t="s">
        <v>630</v>
      </c>
      <c r="E295" s="176" t="s">
        <v>123</v>
      </c>
      <c r="F295" s="177">
        <v>795149.12</v>
      </c>
    </row>
    <row r="296" spans="1:6" x14ac:dyDescent="0.2">
      <c r="A296" s="175" t="s">
        <v>664</v>
      </c>
      <c r="B296" s="176" t="s">
        <v>85</v>
      </c>
      <c r="C296" s="176" t="s">
        <v>34</v>
      </c>
      <c r="D296" s="176" t="s">
        <v>632</v>
      </c>
      <c r="E296" s="176" t="s">
        <v>123</v>
      </c>
      <c r="F296" s="177">
        <v>795149.12</v>
      </c>
    </row>
    <row r="297" spans="1:6" ht="31.5" x14ac:dyDescent="0.2">
      <c r="A297" s="175" t="s">
        <v>665</v>
      </c>
      <c r="B297" s="176" t="s">
        <v>85</v>
      </c>
      <c r="C297" s="176" t="s">
        <v>34</v>
      </c>
      <c r="D297" s="176" t="s">
        <v>632</v>
      </c>
      <c r="E297" s="176" t="s">
        <v>634</v>
      </c>
      <c r="F297" s="177">
        <v>795149.12</v>
      </c>
    </row>
    <row r="298" spans="1:6" x14ac:dyDescent="0.2">
      <c r="A298" s="175" t="s">
        <v>666</v>
      </c>
      <c r="B298" s="176" t="s">
        <v>85</v>
      </c>
      <c r="C298" s="176" t="s">
        <v>34</v>
      </c>
      <c r="D298" s="176" t="s">
        <v>632</v>
      </c>
      <c r="E298" s="176" t="s">
        <v>636</v>
      </c>
      <c r="F298" s="177">
        <v>795149.12</v>
      </c>
    </row>
    <row r="299" spans="1:6" ht="31.5" x14ac:dyDescent="0.2">
      <c r="A299" s="175" t="s">
        <v>754</v>
      </c>
      <c r="B299" s="176" t="s">
        <v>85</v>
      </c>
      <c r="C299" s="176" t="s">
        <v>34</v>
      </c>
      <c r="D299" s="176" t="s">
        <v>729</v>
      </c>
      <c r="E299" s="176" t="s">
        <v>123</v>
      </c>
      <c r="F299" s="177">
        <v>501110.25</v>
      </c>
    </row>
    <row r="300" spans="1:6" ht="31.5" x14ac:dyDescent="0.2">
      <c r="A300" s="175" t="s">
        <v>755</v>
      </c>
      <c r="B300" s="176" t="s">
        <v>85</v>
      </c>
      <c r="C300" s="176" t="s">
        <v>34</v>
      </c>
      <c r="D300" s="176" t="s">
        <v>751</v>
      </c>
      <c r="E300" s="176" t="s">
        <v>123</v>
      </c>
      <c r="F300" s="177">
        <v>305627.14</v>
      </c>
    </row>
    <row r="301" spans="1:6" ht="47.25" x14ac:dyDescent="0.2">
      <c r="A301" s="175" t="s">
        <v>582</v>
      </c>
      <c r="B301" s="176" t="s">
        <v>85</v>
      </c>
      <c r="C301" s="176" t="s">
        <v>34</v>
      </c>
      <c r="D301" s="176" t="s">
        <v>751</v>
      </c>
      <c r="E301" s="176" t="s">
        <v>551</v>
      </c>
      <c r="F301" s="177">
        <v>305627.14</v>
      </c>
    </row>
    <row r="302" spans="1:6" x14ac:dyDescent="0.2">
      <c r="A302" s="175" t="s">
        <v>583</v>
      </c>
      <c r="B302" s="176" t="s">
        <v>85</v>
      </c>
      <c r="C302" s="176" t="s">
        <v>34</v>
      </c>
      <c r="D302" s="176" t="s">
        <v>751</v>
      </c>
      <c r="E302" s="176" t="s">
        <v>553</v>
      </c>
      <c r="F302" s="177">
        <v>305627.14</v>
      </c>
    </row>
    <row r="303" spans="1:6" ht="31.5" x14ac:dyDescent="0.2">
      <c r="A303" s="175" t="s">
        <v>763</v>
      </c>
      <c r="B303" s="176" t="s">
        <v>85</v>
      </c>
      <c r="C303" s="176" t="s">
        <v>34</v>
      </c>
      <c r="D303" s="176" t="s">
        <v>759</v>
      </c>
      <c r="E303" s="176" t="s">
        <v>123</v>
      </c>
      <c r="F303" s="177">
        <v>117811.02</v>
      </c>
    </row>
    <row r="304" spans="1:6" ht="47.25" x14ac:dyDescent="0.2">
      <c r="A304" s="175" t="s">
        <v>582</v>
      </c>
      <c r="B304" s="176" t="s">
        <v>85</v>
      </c>
      <c r="C304" s="176" t="s">
        <v>34</v>
      </c>
      <c r="D304" s="176" t="s">
        <v>759</v>
      </c>
      <c r="E304" s="176" t="s">
        <v>551</v>
      </c>
      <c r="F304" s="177">
        <v>117811.02</v>
      </c>
    </row>
    <row r="305" spans="1:6" x14ac:dyDescent="0.2">
      <c r="A305" s="175" t="s">
        <v>583</v>
      </c>
      <c r="B305" s="176" t="s">
        <v>85</v>
      </c>
      <c r="C305" s="176" t="s">
        <v>34</v>
      </c>
      <c r="D305" s="176" t="s">
        <v>759</v>
      </c>
      <c r="E305" s="176" t="s">
        <v>553</v>
      </c>
      <c r="F305" s="177">
        <v>117811.02</v>
      </c>
    </row>
    <row r="306" spans="1:6" ht="63" x14ac:dyDescent="0.2">
      <c r="A306" s="175" t="s">
        <v>733</v>
      </c>
      <c r="B306" s="176" t="s">
        <v>85</v>
      </c>
      <c r="C306" s="176" t="s">
        <v>34</v>
      </c>
      <c r="D306" s="176" t="s">
        <v>731</v>
      </c>
      <c r="E306" s="176" t="s">
        <v>123</v>
      </c>
      <c r="F306" s="177">
        <v>77672.09</v>
      </c>
    </row>
    <row r="307" spans="1:6" ht="47.25" x14ac:dyDescent="0.2">
      <c r="A307" s="175" t="s">
        <v>582</v>
      </c>
      <c r="B307" s="176" t="s">
        <v>85</v>
      </c>
      <c r="C307" s="176" t="s">
        <v>34</v>
      </c>
      <c r="D307" s="176" t="s">
        <v>731</v>
      </c>
      <c r="E307" s="176" t="s">
        <v>551</v>
      </c>
      <c r="F307" s="177">
        <v>77672.09</v>
      </c>
    </row>
    <row r="308" spans="1:6" x14ac:dyDescent="0.2">
      <c r="A308" s="175" t="s">
        <v>583</v>
      </c>
      <c r="B308" s="176" t="s">
        <v>85</v>
      </c>
      <c r="C308" s="176" t="s">
        <v>34</v>
      </c>
      <c r="D308" s="176" t="s">
        <v>731</v>
      </c>
      <c r="E308" s="176" t="s">
        <v>553</v>
      </c>
      <c r="F308" s="177">
        <v>77672.09</v>
      </c>
    </row>
    <row r="309" spans="1:6" x14ac:dyDescent="0.2">
      <c r="A309" s="175" t="s">
        <v>340</v>
      </c>
      <c r="B309" s="176" t="s">
        <v>85</v>
      </c>
      <c r="C309" s="176" t="s">
        <v>24</v>
      </c>
      <c r="D309" s="176" t="s">
        <v>130</v>
      </c>
      <c r="E309" s="176" t="s">
        <v>123</v>
      </c>
      <c r="F309" s="177">
        <v>284386.56</v>
      </c>
    </row>
    <row r="310" spans="1:6" x14ac:dyDescent="0.2">
      <c r="A310" s="175" t="s">
        <v>341</v>
      </c>
      <c r="B310" s="176" t="s">
        <v>85</v>
      </c>
      <c r="C310" s="176" t="s">
        <v>36</v>
      </c>
      <c r="D310" s="176" t="s">
        <v>130</v>
      </c>
      <c r="E310" s="176" t="s">
        <v>123</v>
      </c>
      <c r="F310" s="177">
        <v>284386.56</v>
      </c>
    </row>
    <row r="311" spans="1:6" ht="47.25" x14ac:dyDescent="0.2">
      <c r="A311" s="175" t="s">
        <v>476</v>
      </c>
      <c r="B311" s="176" t="s">
        <v>85</v>
      </c>
      <c r="C311" s="176" t="s">
        <v>36</v>
      </c>
      <c r="D311" s="176" t="s">
        <v>140</v>
      </c>
      <c r="E311" s="176" t="s">
        <v>123</v>
      </c>
      <c r="F311" s="177">
        <v>284386.56</v>
      </c>
    </row>
    <row r="312" spans="1:6" ht="31.5" x14ac:dyDescent="0.2">
      <c r="A312" s="175" t="s">
        <v>477</v>
      </c>
      <c r="B312" s="176" t="s">
        <v>85</v>
      </c>
      <c r="C312" s="176" t="s">
        <v>36</v>
      </c>
      <c r="D312" s="176" t="s">
        <v>239</v>
      </c>
      <c r="E312" s="176" t="s">
        <v>123</v>
      </c>
      <c r="F312" s="177">
        <v>131348.31</v>
      </c>
    </row>
    <row r="313" spans="1:6" x14ac:dyDescent="0.2">
      <c r="A313" s="175" t="s">
        <v>478</v>
      </c>
      <c r="B313" s="176" t="s">
        <v>85</v>
      </c>
      <c r="C313" s="176" t="s">
        <v>36</v>
      </c>
      <c r="D313" s="176" t="s">
        <v>411</v>
      </c>
      <c r="E313" s="176" t="s">
        <v>123</v>
      </c>
      <c r="F313" s="177">
        <v>131348.31</v>
      </c>
    </row>
    <row r="314" spans="1:6" ht="31.5" x14ac:dyDescent="0.2">
      <c r="A314" s="175" t="s">
        <v>342</v>
      </c>
      <c r="B314" s="176" t="s">
        <v>85</v>
      </c>
      <c r="C314" s="176" t="s">
        <v>36</v>
      </c>
      <c r="D314" s="176" t="s">
        <v>411</v>
      </c>
      <c r="E314" s="176" t="s">
        <v>81</v>
      </c>
      <c r="F314" s="177">
        <v>131348.31</v>
      </c>
    </row>
    <row r="315" spans="1:6" ht="31.5" x14ac:dyDescent="0.2">
      <c r="A315" s="175" t="s">
        <v>343</v>
      </c>
      <c r="B315" s="176" t="s">
        <v>85</v>
      </c>
      <c r="C315" s="176" t="s">
        <v>36</v>
      </c>
      <c r="D315" s="176" t="s">
        <v>411</v>
      </c>
      <c r="E315" s="176" t="s">
        <v>42</v>
      </c>
      <c r="F315" s="177">
        <v>131348.31</v>
      </c>
    </row>
    <row r="316" spans="1:6" ht="31.5" x14ac:dyDescent="0.2">
      <c r="A316" s="175" t="s">
        <v>479</v>
      </c>
      <c r="B316" s="176" t="s">
        <v>85</v>
      </c>
      <c r="C316" s="176" t="s">
        <v>36</v>
      </c>
      <c r="D316" s="176" t="s">
        <v>413</v>
      </c>
      <c r="E316" s="176" t="s">
        <v>123</v>
      </c>
      <c r="F316" s="177">
        <v>153038.25</v>
      </c>
    </row>
    <row r="317" spans="1:6" x14ac:dyDescent="0.2">
      <c r="A317" s="175" t="s">
        <v>478</v>
      </c>
      <c r="B317" s="176" t="s">
        <v>85</v>
      </c>
      <c r="C317" s="176" t="s">
        <v>36</v>
      </c>
      <c r="D317" s="176" t="s">
        <v>414</v>
      </c>
      <c r="E317" s="176" t="s">
        <v>123</v>
      </c>
      <c r="F317" s="177">
        <v>153038.25</v>
      </c>
    </row>
    <row r="318" spans="1:6" ht="31.5" x14ac:dyDescent="0.2">
      <c r="A318" s="175" t="s">
        <v>342</v>
      </c>
      <c r="B318" s="176" t="s">
        <v>85</v>
      </c>
      <c r="C318" s="176" t="s">
        <v>36</v>
      </c>
      <c r="D318" s="176" t="s">
        <v>414</v>
      </c>
      <c r="E318" s="176" t="s">
        <v>81</v>
      </c>
      <c r="F318" s="177">
        <v>153038.25</v>
      </c>
    </row>
    <row r="319" spans="1:6" ht="31.5" x14ac:dyDescent="0.2">
      <c r="A319" s="175" t="s">
        <v>343</v>
      </c>
      <c r="B319" s="176" t="s">
        <v>85</v>
      </c>
      <c r="C319" s="176" t="s">
        <v>36</v>
      </c>
      <c r="D319" s="176" t="s">
        <v>414</v>
      </c>
      <c r="E319" s="176" t="s">
        <v>42</v>
      </c>
      <c r="F319" s="177">
        <v>153038.25</v>
      </c>
    </row>
    <row r="320" spans="1:6" x14ac:dyDescent="0.2">
      <c r="A320" s="181" t="s">
        <v>344</v>
      </c>
      <c r="B320" s="182" t="s">
        <v>85</v>
      </c>
      <c r="C320" s="182" t="s">
        <v>90</v>
      </c>
      <c r="D320" s="182" t="s">
        <v>130</v>
      </c>
      <c r="E320" s="182" t="s">
        <v>123</v>
      </c>
      <c r="F320" s="189">
        <v>1996400.13</v>
      </c>
    </row>
    <row r="321" spans="1:7" x14ac:dyDescent="0.25">
      <c r="A321" s="198" t="s">
        <v>345</v>
      </c>
      <c r="B321" s="183" t="s">
        <v>85</v>
      </c>
      <c r="C321" s="183" t="s">
        <v>30</v>
      </c>
      <c r="D321" s="183" t="s">
        <v>130</v>
      </c>
      <c r="E321" s="183" t="s">
        <v>123</v>
      </c>
      <c r="F321" s="202">
        <v>1996400.13</v>
      </c>
      <c r="G321" s="201"/>
    </row>
    <row r="322" spans="1:7" ht="47.25" x14ac:dyDescent="0.2">
      <c r="A322" s="171" t="s">
        <v>480</v>
      </c>
      <c r="B322" s="57" t="s">
        <v>85</v>
      </c>
      <c r="C322" s="57" t="s">
        <v>30</v>
      </c>
      <c r="D322" s="57" t="s">
        <v>142</v>
      </c>
      <c r="E322" s="57" t="s">
        <v>123</v>
      </c>
      <c r="F322" s="203">
        <v>1996400.13</v>
      </c>
    </row>
    <row r="323" spans="1:7" ht="31.5" x14ac:dyDescent="0.2">
      <c r="A323" s="171" t="s">
        <v>481</v>
      </c>
      <c r="B323" s="57" t="s">
        <v>85</v>
      </c>
      <c r="C323" s="57" t="s">
        <v>30</v>
      </c>
      <c r="D323" s="57" t="s">
        <v>240</v>
      </c>
      <c r="E323" s="57" t="s">
        <v>123</v>
      </c>
      <c r="F323" s="203">
        <v>1797087.07</v>
      </c>
    </row>
    <row r="324" spans="1:7" ht="31.5" x14ac:dyDescent="0.2">
      <c r="A324" s="171" t="s">
        <v>482</v>
      </c>
      <c r="B324" s="57" t="s">
        <v>85</v>
      </c>
      <c r="C324" s="57" t="s">
        <v>30</v>
      </c>
      <c r="D324" s="57" t="s">
        <v>418</v>
      </c>
      <c r="E324" s="57" t="s">
        <v>123</v>
      </c>
      <c r="F324" s="203">
        <v>1797087.07</v>
      </c>
    </row>
    <row r="325" spans="1:7" ht="78.75" x14ac:dyDescent="0.2">
      <c r="A325" s="171" t="s">
        <v>321</v>
      </c>
      <c r="B325" s="57" t="s">
        <v>85</v>
      </c>
      <c r="C325" s="57" t="s">
        <v>30</v>
      </c>
      <c r="D325" s="57" t="s">
        <v>418</v>
      </c>
      <c r="E325" s="57" t="s">
        <v>10</v>
      </c>
      <c r="F325" s="203">
        <v>253604.12</v>
      </c>
    </row>
    <row r="326" spans="1:7" ht="31.5" x14ac:dyDescent="0.2">
      <c r="A326" s="171" t="s">
        <v>469</v>
      </c>
      <c r="B326" s="57" t="s">
        <v>85</v>
      </c>
      <c r="C326" s="57" t="s">
        <v>30</v>
      </c>
      <c r="D326" s="57" t="s">
        <v>418</v>
      </c>
      <c r="E326" s="57" t="s">
        <v>394</v>
      </c>
      <c r="F326" s="203">
        <v>253604.12</v>
      </c>
    </row>
    <row r="327" spans="1:7" ht="31.5" x14ac:dyDescent="0.2">
      <c r="A327" s="171" t="s">
        <v>342</v>
      </c>
      <c r="B327" s="57" t="s">
        <v>85</v>
      </c>
      <c r="C327" s="57" t="s">
        <v>30</v>
      </c>
      <c r="D327" s="57" t="s">
        <v>418</v>
      </c>
      <c r="E327" s="57" t="s">
        <v>81</v>
      </c>
      <c r="F327" s="203">
        <v>177587.53</v>
      </c>
    </row>
    <row r="328" spans="1:7" ht="31.5" x14ac:dyDescent="0.2">
      <c r="A328" s="173" t="s">
        <v>343</v>
      </c>
      <c r="B328" s="57" t="s">
        <v>85</v>
      </c>
      <c r="C328" s="57" t="s">
        <v>30</v>
      </c>
      <c r="D328" s="57" t="s">
        <v>418</v>
      </c>
      <c r="E328" s="57" t="s">
        <v>42</v>
      </c>
      <c r="F328" s="203">
        <v>177587.53</v>
      </c>
    </row>
    <row r="329" spans="1:7" ht="47.25" x14ac:dyDescent="0.2">
      <c r="A329" s="173" t="s">
        <v>582</v>
      </c>
      <c r="B329" s="57" t="s">
        <v>85</v>
      </c>
      <c r="C329" s="57" t="s">
        <v>30</v>
      </c>
      <c r="D329" s="57" t="s">
        <v>418</v>
      </c>
      <c r="E329" s="57" t="s">
        <v>551</v>
      </c>
      <c r="F329" s="203">
        <v>1365895.42</v>
      </c>
    </row>
    <row r="330" spans="1:7" x14ac:dyDescent="0.2">
      <c r="A330" s="173" t="s">
        <v>583</v>
      </c>
      <c r="B330" s="57" t="s">
        <v>85</v>
      </c>
      <c r="C330" s="57" t="s">
        <v>30</v>
      </c>
      <c r="D330" s="57" t="s">
        <v>418</v>
      </c>
      <c r="E330" s="57" t="s">
        <v>553</v>
      </c>
      <c r="F330" s="203">
        <v>1365895.42</v>
      </c>
    </row>
    <row r="331" spans="1:7" ht="63" x14ac:dyDescent="0.2">
      <c r="A331" s="173" t="s">
        <v>834</v>
      </c>
      <c r="B331" s="57" t="s">
        <v>85</v>
      </c>
      <c r="C331" s="57" t="s">
        <v>30</v>
      </c>
      <c r="D331" s="57" t="s">
        <v>785</v>
      </c>
      <c r="E331" s="57" t="s">
        <v>123</v>
      </c>
      <c r="F331" s="203">
        <v>199313.06</v>
      </c>
    </row>
    <row r="332" spans="1:7" s="170" customFormat="1" ht="63" x14ac:dyDescent="0.2">
      <c r="A332" s="173" t="s">
        <v>798</v>
      </c>
      <c r="B332" s="57" t="s">
        <v>85</v>
      </c>
      <c r="C332" s="57" t="s">
        <v>30</v>
      </c>
      <c r="D332" s="57" t="s">
        <v>787</v>
      </c>
      <c r="E332" s="57" t="s">
        <v>123</v>
      </c>
      <c r="F332" s="203">
        <v>189347.4</v>
      </c>
      <c r="G332" s="201"/>
    </row>
    <row r="333" spans="1:7" ht="47.25" x14ac:dyDescent="0.2">
      <c r="A333" s="173" t="s">
        <v>582</v>
      </c>
      <c r="B333" s="57" t="s">
        <v>85</v>
      </c>
      <c r="C333" s="57" t="s">
        <v>30</v>
      </c>
      <c r="D333" s="57" t="s">
        <v>787</v>
      </c>
      <c r="E333" s="57" t="s">
        <v>551</v>
      </c>
      <c r="F333" s="203">
        <v>189347.4</v>
      </c>
    </row>
    <row r="334" spans="1:7" x14ac:dyDescent="0.2">
      <c r="A334" s="173" t="s">
        <v>583</v>
      </c>
      <c r="B334" s="57" t="s">
        <v>85</v>
      </c>
      <c r="C334" s="57" t="s">
        <v>30</v>
      </c>
      <c r="D334" s="57" t="s">
        <v>787</v>
      </c>
      <c r="E334" s="57" t="s">
        <v>553</v>
      </c>
      <c r="F334" s="203">
        <v>189347.4</v>
      </c>
    </row>
    <row r="335" spans="1:7" ht="78.75" x14ac:dyDescent="0.2">
      <c r="A335" s="173" t="s">
        <v>799</v>
      </c>
      <c r="B335" s="57" t="s">
        <v>85</v>
      </c>
      <c r="C335" s="57" t="s">
        <v>30</v>
      </c>
      <c r="D335" s="57" t="s">
        <v>789</v>
      </c>
      <c r="E335" s="57" t="s">
        <v>123</v>
      </c>
      <c r="F335" s="203">
        <v>9965.66</v>
      </c>
    </row>
    <row r="336" spans="1:7" ht="47.25" x14ac:dyDescent="0.2">
      <c r="A336" s="173" t="s">
        <v>582</v>
      </c>
      <c r="B336" s="57" t="s">
        <v>85</v>
      </c>
      <c r="C336" s="57" t="s">
        <v>30</v>
      </c>
      <c r="D336" s="57" t="s">
        <v>789</v>
      </c>
      <c r="E336" s="57" t="s">
        <v>551</v>
      </c>
      <c r="F336" s="203">
        <v>9965.66</v>
      </c>
    </row>
    <row r="337" spans="1:7" x14ac:dyDescent="0.2">
      <c r="A337" s="173" t="s">
        <v>583</v>
      </c>
      <c r="B337" s="57" t="s">
        <v>85</v>
      </c>
      <c r="C337" s="57" t="s">
        <v>30</v>
      </c>
      <c r="D337" s="57" t="s">
        <v>789</v>
      </c>
      <c r="E337" s="57" t="s">
        <v>553</v>
      </c>
      <c r="F337" s="203">
        <v>9965.66</v>
      </c>
    </row>
    <row r="338" spans="1:7" s="170" customFormat="1" x14ac:dyDescent="0.2">
      <c r="A338" s="197" t="s">
        <v>83</v>
      </c>
      <c r="B338" s="184"/>
      <c r="C338" s="184"/>
      <c r="D338" s="184"/>
      <c r="E338" s="184"/>
      <c r="F338" s="204">
        <v>64705906.200000003</v>
      </c>
      <c r="G338" s="170" t="s">
        <v>847</v>
      </c>
    </row>
  </sheetData>
  <mergeCells count="6">
    <mergeCell ref="A1:F1"/>
    <mergeCell ref="A7:F7"/>
    <mergeCell ref="A3:F3"/>
    <mergeCell ref="A6:F6"/>
    <mergeCell ref="A4:F4"/>
    <mergeCell ref="A5:F5"/>
  </mergeCells>
  <phoneticPr fontId="6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19"/>
  <sheetViews>
    <sheetView view="pageBreakPreview" zoomScaleNormal="100" workbookViewId="0">
      <selection activeCell="E18" sqref="E18"/>
    </sheetView>
  </sheetViews>
  <sheetFormatPr defaultRowHeight="15.75" outlineLevelRow="2" x14ac:dyDescent="0.25"/>
  <cols>
    <col min="1" max="1" width="13.5703125" style="72" customWidth="1"/>
    <col min="2" max="2" width="86.85546875" style="73" customWidth="1"/>
    <col min="3" max="3" width="13.85546875" style="74" customWidth="1"/>
    <col min="4" max="4" width="2.85546875" style="30" customWidth="1"/>
    <col min="5" max="5" width="15.140625" style="30" bestFit="1" customWidth="1"/>
    <col min="6" max="16384" width="9.140625" style="30"/>
  </cols>
  <sheetData>
    <row r="1" spans="1:9" x14ac:dyDescent="0.25">
      <c r="A1" s="33" t="s">
        <v>496</v>
      </c>
      <c r="B1" s="33"/>
      <c r="C1" s="33"/>
      <c r="D1" s="33"/>
      <c r="E1" s="33"/>
      <c r="F1" s="33"/>
      <c r="G1" s="33"/>
    </row>
    <row r="2" spans="1:9" x14ac:dyDescent="0.25">
      <c r="A2" s="62"/>
      <c r="B2" s="63"/>
      <c r="C2" s="64"/>
      <c r="E2" s="65"/>
      <c r="F2" s="65"/>
      <c r="G2" s="65"/>
      <c r="H2" s="65"/>
      <c r="I2" s="65"/>
    </row>
    <row r="3" spans="1:9" x14ac:dyDescent="0.25">
      <c r="A3" s="240" t="s">
        <v>696</v>
      </c>
      <c r="B3" s="240"/>
      <c r="C3" s="240"/>
      <c r="D3" s="32"/>
      <c r="E3" s="32"/>
      <c r="F3" s="32"/>
      <c r="G3" s="32"/>
      <c r="H3" s="32"/>
      <c r="I3" s="32"/>
    </row>
    <row r="4" spans="1:9" x14ac:dyDescent="0.25">
      <c r="A4" s="240" t="s">
        <v>364</v>
      </c>
      <c r="B4" s="240"/>
      <c r="C4" s="240"/>
      <c r="D4" s="32"/>
      <c r="E4" s="32"/>
      <c r="F4" s="32"/>
      <c r="G4" s="32"/>
      <c r="H4" s="32"/>
      <c r="I4" s="32"/>
    </row>
    <row r="5" spans="1:9" x14ac:dyDescent="0.25">
      <c r="A5" s="240" t="s">
        <v>668</v>
      </c>
      <c r="B5" s="240"/>
      <c r="C5" s="240"/>
      <c r="D5" s="32"/>
      <c r="E5" s="32"/>
      <c r="F5" s="32"/>
      <c r="G5" s="32"/>
      <c r="H5" s="32"/>
      <c r="I5" s="32"/>
    </row>
    <row r="6" spans="1:9" x14ac:dyDescent="0.25">
      <c r="A6" s="62"/>
      <c r="B6" s="66"/>
      <c r="C6" s="67" t="s">
        <v>89</v>
      </c>
      <c r="D6" s="65"/>
      <c r="E6" s="65"/>
      <c r="F6" s="65"/>
      <c r="G6" s="65"/>
      <c r="H6" s="65"/>
    </row>
    <row r="7" spans="1:9" s="70" customFormat="1" ht="31.5" x14ac:dyDescent="0.2">
      <c r="A7" s="29" t="s">
        <v>255</v>
      </c>
      <c r="B7" s="68" t="s">
        <v>27</v>
      </c>
      <c r="C7" s="69" t="s">
        <v>45</v>
      </c>
    </row>
    <row r="8" spans="1:9" s="70" customFormat="1" ht="31.5" x14ac:dyDescent="0.2">
      <c r="A8" s="157" t="s">
        <v>131</v>
      </c>
      <c r="B8" s="158" t="s">
        <v>241</v>
      </c>
      <c r="C8" s="166">
        <v>18966182.370000001</v>
      </c>
    </row>
    <row r="9" spans="1:9" s="70" customFormat="1" ht="31.5" x14ac:dyDescent="0.2">
      <c r="A9" s="157" t="s">
        <v>133</v>
      </c>
      <c r="B9" s="158" t="s">
        <v>422</v>
      </c>
      <c r="C9" s="166">
        <v>492955</v>
      </c>
    </row>
    <row r="10" spans="1:9" ht="47.25" outlineLevel="2" x14ac:dyDescent="0.25">
      <c r="A10" s="157" t="s">
        <v>134</v>
      </c>
      <c r="B10" s="158" t="s">
        <v>243</v>
      </c>
      <c r="C10" s="166">
        <v>446954.82</v>
      </c>
    </row>
    <row r="11" spans="1:9" ht="31.5" outlineLevel="1" x14ac:dyDescent="0.25">
      <c r="A11" s="157" t="s">
        <v>618</v>
      </c>
      <c r="B11" s="158" t="s">
        <v>640</v>
      </c>
      <c r="C11" s="166">
        <v>2229306</v>
      </c>
    </row>
    <row r="12" spans="1:9" ht="31.5" outlineLevel="1" x14ac:dyDescent="0.25">
      <c r="A12" s="157" t="s">
        <v>139</v>
      </c>
      <c r="B12" s="158" t="s">
        <v>427</v>
      </c>
      <c r="C12" s="166">
        <v>17672549.620000001</v>
      </c>
    </row>
    <row r="13" spans="1:9" ht="31.5" outlineLevel="2" x14ac:dyDescent="0.25">
      <c r="A13" s="157" t="s">
        <v>135</v>
      </c>
      <c r="B13" s="158" t="s">
        <v>431</v>
      </c>
      <c r="C13" s="166">
        <v>5279434.5999999996</v>
      </c>
    </row>
    <row r="14" spans="1:9" ht="31.5" outlineLevel="2" x14ac:dyDescent="0.25">
      <c r="A14" s="157" t="s">
        <v>144</v>
      </c>
      <c r="B14" s="158" t="s">
        <v>436</v>
      </c>
      <c r="C14" s="166">
        <v>5377544.3700000001</v>
      </c>
    </row>
    <row r="15" spans="1:9" ht="31.5" outlineLevel="2" x14ac:dyDescent="0.25">
      <c r="A15" s="157" t="s">
        <v>145</v>
      </c>
      <c r="B15" s="158" t="s">
        <v>438</v>
      </c>
      <c r="C15" s="166">
        <v>11199513.73</v>
      </c>
    </row>
    <row r="16" spans="1:9" ht="31.5" outlineLevel="1" x14ac:dyDescent="0.25">
      <c r="A16" s="157" t="s">
        <v>142</v>
      </c>
      <c r="B16" s="158" t="s">
        <v>444</v>
      </c>
      <c r="C16" s="166">
        <v>1996400.13</v>
      </c>
    </row>
    <row r="17" spans="1:4" ht="31.5" outlineLevel="2" x14ac:dyDescent="0.25">
      <c r="A17" s="159" t="s">
        <v>140</v>
      </c>
      <c r="B17" s="160" t="s">
        <v>447</v>
      </c>
      <c r="C17" s="166">
        <v>284386.56</v>
      </c>
    </row>
    <row r="18" spans="1:4" s="71" customFormat="1" ht="47.25" outlineLevel="1" x14ac:dyDescent="0.25">
      <c r="A18" s="161" t="s">
        <v>350</v>
      </c>
      <c r="B18" s="162" t="s">
        <v>354</v>
      </c>
      <c r="C18" s="166">
        <v>760679</v>
      </c>
      <c r="D18" s="30"/>
    </row>
    <row r="19" spans="1:4" s="71" customFormat="1" x14ac:dyDescent="0.25">
      <c r="A19" s="163"/>
      <c r="B19" s="164" t="s">
        <v>83</v>
      </c>
      <c r="C19" s="165">
        <v>64705906.200000003</v>
      </c>
      <c r="D19" s="71" t="s">
        <v>60</v>
      </c>
    </row>
  </sheetData>
  <mergeCells count="3">
    <mergeCell ref="A3:C3"/>
    <mergeCell ref="A4:C4"/>
    <mergeCell ref="A5:C5"/>
  </mergeCells>
  <phoneticPr fontId="6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enableFormatConditionsCalculation="0">
    <tabColor rgb="FFFFFF00"/>
    <pageSetUpPr fitToPage="1"/>
  </sheetPr>
  <dimension ref="A1:E35"/>
  <sheetViews>
    <sheetView view="pageBreakPreview" zoomScaleNormal="100" workbookViewId="0">
      <selection activeCell="C32" sqref="C32"/>
    </sheetView>
  </sheetViews>
  <sheetFormatPr defaultRowHeight="15.75" x14ac:dyDescent="0.2"/>
  <cols>
    <col min="1" max="1" width="60.85546875" style="100" customWidth="1"/>
    <col min="2" max="2" width="34.42578125" style="128" customWidth="1"/>
    <col min="3" max="3" width="19" style="93" customWidth="1"/>
    <col min="4" max="4" width="2.85546875" style="124" customWidth="1"/>
    <col min="5" max="5" width="9.140625" style="114"/>
    <col min="6" max="16384" width="9.140625" style="124"/>
  </cols>
  <sheetData>
    <row r="1" spans="1:5" x14ac:dyDescent="0.2">
      <c r="A1" s="241" t="s">
        <v>497</v>
      </c>
      <c r="B1" s="241"/>
    </row>
    <row r="2" spans="1:5" x14ac:dyDescent="0.2">
      <c r="B2" s="34"/>
      <c r="C2" s="34"/>
    </row>
    <row r="3" spans="1:5" s="112" customFormat="1" x14ac:dyDescent="0.2">
      <c r="A3" s="242" t="s">
        <v>728</v>
      </c>
      <c r="B3" s="242"/>
      <c r="C3" s="242"/>
      <c r="D3" s="121"/>
      <c r="E3" s="125"/>
    </row>
    <row r="4" spans="1:5" s="112" customFormat="1" x14ac:dyDescent="0.2">
      <c r="A4" s="242" t="s">
        <v>169</v>
      </c>
      <c r="B4" s="242"/>
      <c r="C4" s="242"/>
      <c r="D4" s="121"/>
      <c r="E4" s="125"/>
    </row>
    <row r="5" spans="1:5" s="112" customFormat="1" x14ac:dyDescent="0.2">
      <c r="A5" s="242" t="s">
        <v>603</v>
      </c>
      <c r="B5" s="242"/>
      <c r="C5" s="242"/>
      <c r="D5" s="121"/>
      <c r="E5" s="125"/>
    </row>
    <row r="6" spans="1:5" s="112" customFormat="1" x14ac:dyDescent="0.2">
      <c r="A6" s="111"/>
      <c r="B6" s="115"/>
      <c r="C6" s="90" t="s">
        <v>89</v>
      </c>
      <c r="E6" s="125"/>
    </row>
    <row r="7" spans="1:5" s="97" customFormat="1" ht="47.25" x14ac:dyDescent="0.2">
      <c r="A7" s="119" t="s">
        <v>46</v>
      </c>
      <c r="B7" s="28" t="s">
        <v>55</v>
      </c>
      <c r="C7" s="120" t="s">
        <v>45</v>
      </c>
    </row>
    <row r="8" spans="1:5" s="219" customFormat="1" ht="31.5" hidden="1" x14ac:dyDescent="0.2">
      <c r="A8" s="216" t="s">
        <v>124</v>
      </c>
      <c r="B8" s="217" t="s">
        <v>172</v>
      </c>
      <c r="C8" s="218">
        <f>C9-C11</f>
        <v>0</v>
      </c>
      <c r="E8" s="220">
        <v>2</v>
      </c>
    </row>
    <row r="9" spans="1:5" s="224" customFormat="1" ht="31.5" hidden="1" x14ac:dyDescent="0.2">
      <c r="A9" s="221" t="s">
        <v>125</v>
      </c>
      <c r="B9" s="222" t="s">
        <v>173</v>
      </c>
      <c r="C9" s="223">
        <f>C10</f>
        <v>0</v>
      </c>
      <c r="E9" s="225">
        <v>3</v>
      </c>
    </row>
    <row r="10" spans="1:5" s="224" customFormat="1" ht="30.75" hidden="1" customHeight="1" x14ac:dyDescent="0.2">
      <c r="A10" s="221" t="s">
        <v>170</v>
      </c>
      <c r="B10" s="222" t="s">
        <v>174</v>
      </c>
      <c r="C10" s="226">
        <f>1958553.9-1936301.44+63353.84-85606.3</f>
        <v>0</v>
      </c>
      <c r="E10" s="225">
        <v>4</v>
      </c>
    </row>
    <row r="11" spans="1:5" s="109" customFormat="1" ht="31.5" hidden="1" x14ac:dyDescent="0.2">
      <c r="A11" s="110" t="s">
        <v>126</v>
      </c>
      <c r="B11" s="102" t="s">
        <v>123</v>
      </c>
      <c r="C11" s="116">
        <f>C12</f>
        <v>0</v>
      </c>
      <c r="E11" s="104"/>
    </row>
    <row r="12" spans="1:5" s="109" customFormat="1" ht="31.5" hidden="1" x14ac:dyDescent="0.2">
      <c r="A12" s="110" t="s">
        <v>150</v>
      </c>
      <c r="B12" s="102" t="s">
        <v>85</v>
      </c>
      <c r="C12" s="116">
        <v>0</v>
      </c>
      <c r="E12" s="104"/>
    </row>
    <row r="13" spans="1:5" s="126" customFormat="1" ht="31.5" hidden="1" x14ac:dyDescent="0.2">
      <c r="A13" s="101" t="s">
        <v>128</v>
      </c>
      <c r="B13" s="117" t="s">
        <v>123</v>
      </c>
      <c r="C13" s="103">
        <f>C14</f>
        <v>0</v>
      </c>
      <c r="E13" s="95"/>
    </row>
    <row r="14" spans="1:5" s="96" customFormat="1" ht="47.25" hidden="1" x14ac:dyDescent="0.2">
      <c r="A14" s="110" t="s">
        <v>72</v>
      </c>
      <c r="B14" s="102" t="s">
        <v>123</v>
      </c>
      <c r="C14" s="116">
        <f>C15-C17</f>
        <v>0</v>
      </c>
      <c r="E14" s="118"/>
    </row>
    <row r="15" spans="1:5" s="96" customFormat="1" ht="47.25" hidden="1" x14ac:dyDescent="0.2">
      <c r="A15" s="110" t="s">
        <v>75</v>
      </c>
      <c r="B15" s="102" t="s">
        <v>123</v>
      </c>
      <c r="C15" s="116">
        <f>C16</f>
        <v>0</v>
      </c>
      <c r="E15" s="118"/>
    </row>
    <row r="16" spans="1:5" s="96" customFormat="1" ht="47.25" hidden="1" x14ac:dyDescent="0.2">
      <c r="A16" s="110" t="s">
        <v>151</v>
      </c>
      <c r="B16" s="102" t="s">
        <v>85</v>
      </c>
      <c r="C16" s="116">
        <v>0</v>
      </c>
      <c r="E16" s="118"/>
    </row>
    <row r="17" spans="1:5" s="96" customFormat="1" ht="47.25" hidden="1" x14ac:dyDescent="0.2">
      <c r="A17" s="110" t="s">
        <v>43</v>
      </c>
      <c r="B17" s="102" t="s">
        <v>123</v>
      </c>
      <c r="C17" s="116">
        <f>C18</f>
        <v>0</v>
      </c>
      <c r="E17" s="118"/>
    </row>
    <row r="18" spans="1:5" s="96" customFormat="1" ht="47.25" hidden="1" x14ac:dyDescent="0.2">
      <c r="A18" s="110" t="s">
        <v>152</v>
      </c>
      <c r="B18" s="102" t="s">
        <v>85</v>
      </c>
      <c r="C18" s="116">
        <v>0</v>
      </c>
      <c r="E18" s="118"/>
    </row>
    <row r="19" spans="1:5" s="121" customFormat="1" ht="31.5" x14ac:dyDescent="0.2">
      <c r="A19" s="88" t="s">
        <v>61</v>
      </c>
      <c r="B19" s="108" t="s">
        <v>175</v>
      </c>
      <c r="C19" s="106">
        <f>-C20+C24</f>
        <v>-42635.689999997616</v>
      </c>
      <c r="E19" s="91">
        <v>2</v>
      </c>
    </row>
    <row r="20" spans="1:5" x14ac:dyDescent="0.2">
      <c r="A20" s="92" t="s">
        <v>62</v>
      </c>
      <c r="B20" s="94" t="s">
        <v>176</v>
      </c>
      <c r="C20" s="122">
        <f>C21</f>
        <v>64748541.890000001</v>
      </c>
      <c r="E20" s="114">
        <v>3</v>
      </c>
    </row>
    <row r="21" spans="1:5" x14ac:dyDescent="0.2">
      <c r="A21" s="92" t="s">
        <v>51</v>
      </c>
      <c r="B21" s="94" t="s">
        <v>177</v>
      </c>
      <c r="C21" s="122">
        <f>C22</f>
        <v>64748541.890000001</v>
      </c>
      <c r="E21" s="114">
        <v>4</v>
      </c>
    </row>
    <row r="22" spans="1:5" x14ac:dyDescent="0.2">
      <c r="A22" s="92" t="s">
        <v>52</v>
      </c>
      <c r="B22" s="94" t="s">
        <v>178</v>
      </c>
      <c r="C22" s="122">
        <f>C23</f>
        <v>64748541.890000001</v>
      </c>
      <c r="E22" s="114">
        <v>5</v>
      </c>
    </row>
    <row r="23" spans="1:5" ht="31.5" x14ac:dyDescent="0.2">
      <c r="A23" s="92" t="s">
        <v>179</v>
      </c>
      <c r="B23" s="94" t="s">
        <v>180</v>
      </c>
      <c r="C23" s="26">
        <f>'3 Д'!C88+C10</f>
        <v>64748541.890000001</v>
      </c>
      <c r="E23" s="114">
        <v>6</v>
      </c>
    </row>
    <row r="24" spans="1:5" x14ac:dyDescent="0.2">
      <c r="A24" s="92" t="s">
        <v>53</v>
      </c>
      <c r="B24" s="94" t="s">
        <v>181</v>
      </c>
      <c r="C24" s="122">
        <f>C25</f>
        <v>64705906.200000003</v>
      </c>
      <c r="E24" s="114">
        <v>3</v>
      </c>
    </row>
    <row r="25" spans="1:5" x14ac:dyDescent="0.2">
      <c r="A25" s="92" t="s">
        <v>12</v>
      </c>
      <c r="B25" s="94" t="s">
        <v>182</v>
      </c>
      <c r="C25" s="122">
        <f>C26</f>
        <v>64705906.200000003</v>
      </c>
      <c r="E25" s="114">
        <v>4</v>
      </c>
    </row>
    <row r="26" spans="1:5" x14ac:dyDescent="0.2">
      <c r="A26" s="92" t="s">
        <v>47</v>
      </c>
      <c r="B26" s="94" t="s">
        <v>183</v>
      </c>
      <c r="C26" s="122">
        <f>C27</f>
        <v>64705906.200000003</v>
      </c>
      <c r="E26" s="114">
        <v>5</v>
      </c>
    </row>
    <row r="27" spans="1:5" ht="31.5" x14ac:dyDescent="0.2">
      <c r="A27" s="92" t="s">
        <v>185</v>
      </c>
      <c r="B27" s="94" t="s">
        <v>184</v>
      </c>
      <c r="C27" s="26">
        <v>64705906.200000003</v>
      </c>
      <c r="E27" s="114">
        <v>6</v>
      </c>
    </row>
    <row r="28" spans="1:5" s="98" customFormat="1" ht="31.5" hidden="1" x14ac:dyDescent="0.2">
      <c r="A28" s="101" t="s">
        <v>48</v>
      </c>
      <c r="B28" s="117" t="s">
        <v>123</v>
      </c>
      <c r="C28" s="103">
        <f>C29</f>
        <v>0</v>
      </c>
      <c r="E28" s="113"/>
    </row>
    <row r="29" spans="1:5" s="98" customFormat="1" ht="31.5" hidden="1" x14ac:dyDescent="0.2">
      <c r="A29" s="101" t="s">
        <v>91</v>
      </c>
      <c r="B29" s="117" t="s">
        <v>123</v>
      </c>
      <c r="C29" s="103">
        <f>-C30</f>
        <v>0</v>
      </c>
      <c r="E29" s="113"/>
    </row>
    <row r="30" spans="1:5" s="107" customFormat="1" ht="110.25" hidden="1" x14ac:dyDescent="0.2">
      <c r="A30" s="110" t="s">
        <v>93</v>
      </c>
      <c r="B30" s="102" t="s">
        <v>123</v>
      </c>
      <c r="C30" s="116">
        <f>C31</f>
        <v>0</v>
      </c>
      <c r="E30" s="105"/>
    </row>
    <row r="31" spans="1:5" s="107" customFormat="1" ht="94.5" hidden="1" x14ac:dyDescent="0.2">
      <c r="A31" s="110" t="s">
        <v>18</v>
      </c>
      <c r="B31" s="102" t="s">
        <v>85</v>
      </c>
      <c r="C31" s="116"/>
      <c r="E31" s="105"/>
    </row>
    <row r="32" spans="1:5" s="121" customFormat="1" ht="31.5" x14ac:dyDescent="0.25">
      <c r="A32" s="99" t="s">
        <v>23</v>
      </c>
      <c r="B32" s="108" t="s">
        <v>171</v>
      </c>
      <c r="C32" s="127">
        <f>C8+C13+C19+C28</f>
        <v>-42635.689999997616</v>
      </c>
      <c r="D32" s="89" t="s">
        <v>60</v>
      </c>
      <c r="E32" s="91">
        <v>1</v>
      </c>
    </row>
    <row r="35" spans="3:3" x14ac:dyDescent="0.2">
      <c r="C35" s="123"/>
    </row>
  </sheetData>
  <mergeCells count="4">
    <mergeCell ref="A1:B1"/>
    <mergeCell ref="A3:C3"/>
    <mergeCell ref="A4:C4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  <pageSetUpPr fitToPage="1"/>
  </sheetPr>
  <dimension ref="A1:J28"/>
  <sheetViews>
    <sheetView view="pageBreakPreview" zoomScale="115" zoomScaleNormal="100" workbookViewId="0">
      <selection sqref="A1:B1"/>
    </sheetView>
  </sheetViews>
  <sheetFormatPr defaultRowHeight="12.75" x14ac:dyDescent="0.2"/>
  <cols>
    <col min="1" max="1" width="43.42578125" style="24" customWidth="1"/>
    <col min="2" max="2" width="49.5703125" style="25" customWidth="1"/>
    <col min="3" max="3" width="2" style="10" customWidth="1"/>
    <col min="4" max="4" width="2.7109375" style="10" customWidth="1"/>
    <col min="5" max="5" width="5.140625" style="10" customWidth="1"/>
    <col min="6" max="6" width="0.7109375" style="10" hidden="1" customWidth="1"/>
    <col min="7" max="8" width="9.140625" style="10"/>
    <col min="9" max="9" width="6.85546875" style="10" customWidth="1"/>
    <col min="10" max="10" width="12.140625" style="10" hidden="1" customWidth="1"/>
    <col min="11" max="16384" width="9.140625" style="10"/>
  </cols>
  <sheetData>
    <row r="1" spans="1:10" s="1" customFormat="1" x14ac:dyDescent="0.2">
      <c r="A1" s="244" t="s">
        <v>92</v>
      </c>
      <c r="B1" s="244"/>
    </row>
    <row r="2" spans="1:10" s="3" customFormat="1" x14ac:dyDescent="0.2">
      <c r="A2" s="2"/>
      <c r="B2" s="4"/>
    </row>
    <row r="3" spans="1:10" s="3" customFormat="1" x14ac:dyDescent="0.2">
      <c r="A3" s="245" t="s">
        <v>865</v>
      </c>
      <c r="B3" s="245"/>
    </row>
    <row r="4" spans="1:10" s="3" customFormat="1" x14ac:dyDescent="0.2">
      <c r="A4" s="246" t="s">
        <v>71</v>
      </c>
      <c r="B4" s="246"/>
    </row>
    <row r="5" spans="1:10" s="3" customFormat="1" x14ac:dyDescent="0.2">
      <c r="A5" s="246" t="s">
        <v>205</v>
      </c>
      <c r="B5" s="246"/>
    </row>
    <row r="6" spans="1:10" s="3" customFormat="1" x14ac:dyDescent="0.2">
      <c r="A6" s="243" t="s">
        <v>586</v>
      </c>
      <c r="B6" s="243"/>
    </row>
    <row r="7" spans="1:10" s="3" customFormat="1" x14ac:dyDescent="0.2">
      <c r="A7" s="2"/>
      <c r="B7" s="5"/>
    </row>
    <row r="8" spans="1:10" s="3" customFormat="1" x14ac:dyDescent="0.2">
      <c r="A8" s="2"/>
      <c r="B8" s="6" t="s">
        <v>89</v>
      </c>
    </row>
    <row r="9" spans="1:10" s="8" customFormat="1" ht="13.5" x14ac:dyDescent="0.25">
      <c r="A9" s="7" t="s">
        <v>119</v>
      </c>
      <c r="B9" s="7" t="s">
        <v>45</v>
      </c>
    </row>
    <row r="10" spans="1:10" s="8" customFormat="1" ht="13.5" x14ac:dyDescent="0.25">
      <c r="A10" s="9" t="s">
        <v>5</v>
      </c>
      <c r="B10" s="9" t="s">
        <v>5</v>
      </c>
      <c r="C10" s="10"/>
    </row>
    <row r="11" spans="1:10" s="13" customFormat="1" ht="25.5" x14ac:dyDescent="0.2">
      <c r="A11" s="11" t="s">
        <v>120</v>
      </c>
      <c r="B11" s="12">
        <f>B12</f>
        <v>0</v>
      </c>
    </row>
    <row r="12" spans="1:10" s="13" customFormat="1" ht="25.5" x14ac:dyDescent="0.2">
      <c r="A12" s="11" t="s">
        <v>124</v>
      </c>
      <c r="B12" s="12">
        <f>B13</f>
        <v>0</v>
      </c>
    </row>
    <row r="13" spans="1:10" ht="38.25" customHeight="1" x14ac:dyDescent="0.2">
      <c r="A13" s="14" t="s">
        <v>170</v>
      </c>
      <c r="B13" s="15">
        <f>'8 И'!C10</f>
        <v>0</v>
      </c>
      <c r="C13" s="10" t="s">
        <v>60</v>
      </c>
    </row>
    <row r="14" spans="1:10" s="18" customFormat="1" ht="38.25" hidden="1" x14ac:dyDescent="0.2">
      <c r="A14" s="16" t="s">
        <v>206</v>
      </c>
      <c r="B14" s="17" t="e">
        <f>IF(#REF!&gt;=0,#REF!,-#REF!)</f>
        <v>#REF!</v>
      </c>
    </row>
    <row r="15" spans="1:10" s="21" customFormat="1" ht="25.5" hidden="1" x14ac:dyDescent="0.2">
      <c r="A15" s="19" t="s">
        <v>128</v>
      </c>
      <c r="B15" s="20" t="e">
        <f>IF(#REF!&gt;=0,#REF!,#REF!)</f>
        <v>#REF!</v>
      </c>
    </row>
    <row r="16" spans="1:10" s="18" customFormat="1" ht="51" hidden="1" x14ac:dyDescent="0.2">
      <c r="A16" s="16" t="s">
        <v>204</v>
      </c>
      <c r="B16" s="17" t="e">
        <f>IF(#REF!&gt;=0,#REF!,-#REF!)</f>
        <v>#REF!</v>
      </c>
      <c r="J16" s="18">
        <f>2000+38251.1-36147.5</f>
        <v>4103.5999999999985</v>
      </c>
    </row>
    <row r="17" spans="1:10" s="18" customFormat="1" ht="51" hidden="1" x14ac:dyDescent="0.2">
      <c r="A17" s="16" t="s">
        <v>207</v>
      </c>
      <c r="B17" s="17" t="e">
        <f>IF(#REF!&gt;=0,#REF!,-#REF!)</f>
        <v>#REF!</v>
      </c>
      <c r="C17" s="18" t="s">
        <v>60</v>
      </c>
    </row>
    <row r="18" spans="1:10" x14ac:dyDescent="0.2">
      <c r="A18" s="22"/>
      <c r="B18" s="23"/>
    </row>
    <row r="28" spans="1:10" x14ac:dyDescent="0.2">
      <c r="J28" s="10">
        <f>-(413149.1+5000+2000+36147.5)</f>
        <v>-456296.6</v>
      </c>
    </row>
  </sheetData>
  <mergeCells count="5">
    <mergeCell ref="A6:B6"/>
    <mergeCell ref="A1:B1"/>
    <mergeCell ref="A3:B3"/>
    <mergeCell ref="A4:B4"/>
    <mergeCell ref="A5:B5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3 Д</vt:lpstr>
      <vt:lpstr>4 Ассигн.</vt:lpstr>
      <vt:lpstr>5 Ц ст</vt:lpstr>
      <vt:lpstr>6 Вед </vt:lpstr>
      <vt:lpstr>7 ЦП </vt:lpstr>
      <vt:lpstr>8 И</vt:lpstr>
      <vt:lpstr>9 заим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Н. Потапова</cp:lastModifiedBy>
  <cp:lastPrinted>2019-12-26T12:28:51Z</cp:lastPrinted>
  <dcterms:created xsi:type="dcterms:W3CDTF">1996-10-08T23:32:33Z</dcterms:created>
  <dcterms:modified xsi:type="dcterms:W3CDTF">2019-12-26T12:29:41Z</dcterms:modified>
</cp:coreProperties>
</file>