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1130" windowHeight="9075" tabRatio="716"/>
  </bookViews>
  <sheets>
    <sheet name="доходы" sheetId="13" r:id="rId1"/>
  </sheets>
  <definedNames>
    <definedName name="_xlnm.Print_Titles" localSheetId="0">доходы!$5:$5</definedName>
  </definedNames>
  <calcPr calcId="145621"/>
</workbook>
</file>

<file path=xl/calcChain.xml><?xml version="1.0" encoding="utf-8"?>
<calcChain xmlns="http://schemas.openxmlformats.org/spreadsheetml/2006/main">
  <c r="O69" i="13" l="1"/>
  <c r="O67" i="13"/>
  <c r="O64" i="13"/>
  <c r="O62" i="13"/>
  <c r="O61" i="13"/>
  <c r="O60" i="13"/>
  <c r="O59" i="13" s="1"/>
  <c r="O58" i="13" s="1"/>
  <c r="O56" i="13"/>
  <c r="O55" i="13" s="1"/>
  <c r="O51" i="13"/>
  <c r="O50" i="13" s="1"/>
  <c r="O49" i="13" s="1"/>
  <c r="O47" i="13"/>
  <c r="O46" i="13" s="1"/>
  <c r="O40" i="13" s="1"/>
  <c r="O35" i="13"/>
  <c r="O33" i="13"/>
  <c r="O32" i="13" s="1"/>
  <c r="O31" i="13" s="1"/>
  <c r="O29" i="13"/>
  <c r="O28" i="13" s="1"/>
  <c r="O26" i="13"/>
  <c r="O24" i="13"/>
  <c r="O21" i="13"/>
  <c r="O17" i="13"/>
  <c r="O15" i="13"/>
  <c r="O8" i="13"/>
  <c r="O7" i="13" s="1"/>
  <c r="M69" i="13"/>
  <c r="M68" i="13"/>
  <c r="M67" i="13" s="1"/>
  <c r="M66" i="13" s="1"/>
  <c r="M64" i="13"/>
  <c r="M62" i="13"/>
  <c r="M61" i="13" s="1"/>
  <c r="M60" i="13"/>
  <c r="M59" i="13" s="1"/>
  <c r="M58" i="13" s="1"/>
  <c r="M56" i="13"/>
  <c r="M55" i="13" s="1"/>
  <c r="M51" i="13"/>
  <c r="M50" i="13" s="1"/>
  <c r="M49" i="13" s="1"/>
  <c r="M47" i="13"/>
  <c r="M46" i="13" s="1"/>
  <c r="M40" i="13" s="1"/>
  <c r="M35" i="13"/>
  <c r="M33" i="13"/>
  <c r="M29" i="13"/>
  <c r="M28" i="13" s="1"/>
  <c r="M26" i="13"/>
  <c r="M24" i="13"/>
  <c r="M21" i="13"/>
  <c r="M17" i="13"/>
  <c r="M15" i="13"/>
  <c r="M8" i="13"/>
  <c r="M7" i="13" s="1"/>
  <c r="M32" i="13" l="1"/>
  <c r="M31" i="13" s="1"/>
  <c r="M14" i="13"/>
  <c r="M13" i="13" s="1"/>
  <c r="M23" i="13"/>
  <c r="M20" i="13" s="1"/>
  <c r="O66" i="13"/>
  <c r="O54" i="13" s="1"/>
  <c r="O53" i="13" s="1"/>
  <c r="O23" i="13"/>
  <c r="O20" i="13" s="1"/>
  <c r="O14" i="13"/>
  <c r="O13" i="13" s="1"/>
  <c r="M6" i="13"/>
  <c r="M54" i="13"/>
  <c r="M53" i="13" s="1"/>
  <c r="K68" i="13"/>
  <c r="K69" i="13"/>
  <c r="J69" i="13" s="1"/>
  <c r="K67" i="13"/>
  <c r="K64" i="13"/>
  <c r="K62" i="13"/>
  <c r="K60" i="13"/>
  <c r="K59" i="13" s="1"/>
  <c r="K58" i="13" s="1"/>
  <c r="K56" i="13"/>
  <c r="K55" i="13" s="1"/>
  <c r="K51" i="13"/>
  <c r="K50" i="13" s="1"/>
  <c r="K49" i="13" s="1"/>
  <c r="K47" i="13"/>
  <c r="K46" i="13" s="1"/>
  <c r="K40" i="13" s="1"/>
  <c r="K35" i="13"/>
  <c r="J35" i="13" s="1"/>
  <c r="K33" i="13"/>
  <c r="K29" i="13"/>
  <c r="K28" i="13" s="1"/>
  <c r="L28" i="13" s="1"/>
  <c r="K26" i="13"/>
  <c r="K24" i="13"/>
  <c r="K21" i="13"/>
  <c r="K17" i="13"/>
  <c r="K15" i="13"/>
  <c r="K14" i="13" s="1"/>
  <c r="K13" i="13" s="1"/>
  <c r="K8" i="13"/>
  <c r="K7" i="13" s="1"/>
  <c r="H52" i="13"/>
  <c r="I69" i="13"/>
  <c r="H69" i="13" s="1"/>
  <c r="I68" i="13"/>
  <c r="I67" i="13" s="1"/>
  <c r="I64" i="13"/>
  <c r="I62" i="13"/>
  <c r="I60" i="13"/>
  <c r="I59" i="13" s="1"/>
  <c r="I58" i="13" s="1"/>
  <c r="I56" i="13"/>
  <c r="I55" i="13" s="1"/>
  <c r="I51" i="13"/>
  <c r="I50" i="13" s="1"/>
  <c r="I47" i="13"/>
  <c r="I46" i="13" s="1"/>
  <c r="I40" i="13" s="1"/>
  <c r="I35" i="13"/>
  <c r="H35" i="13" s="1"/>
  <c r="I33" i="13"/>
  <c r="I29" i="13"/>
  <c r="I28" i="13" s="1"/>
  <c r="I26" i="13"/>
  <c r="I24" i="13"/>
  <c r="I23" i="13" s="1"/>
  <c r="I21" i="13"/>
  <c r="I17" i="13"/>
  <c r="I15" i="13"/>
  <c r="I8" i="13"/>
  <c r="I7" i="13" s="1"/>
  <c r="G68" i="13"/>
  <c r="G67" i="13" s="1"/>
  <c r="H67" i="13" s="1"/>
  <c r="G69" i="13"/>
  <c r="G64" i="13"/>
  <c r="H64" i="13" s="1"/>
  <c r="G62" i="13"/>
  <c r="G60" i="13"/>
  <c r="G59" i="13" s="1"/>
  <c r="G56" i="13"/>
  <c r="G55" i="13"/>
  <c r="G51" i="13"/>
  <c r="G50" i="13" s="1"/>
  <c r="G49" i="13" s="1"/>
  <c r="G47" i="13"/>
  <c r="G46" i="13" s="1"/>
  <c r="G35" i="13"/>
  <c r="G33" i="13"/>
  <c r="H33" i="13" s="1"/>
  <c r="G29" i="13"/>
  <c r="G28" i="13" s="1"/>
  <c r="G26" i="13"/>
  <c r="G24" i="13"/>
  <c r="G21" i="13"/>
  <c r="H21" i="13" s="1"/>
  <c r="G17" i="13"/>
  <c r="G15" i="13"/>
  <c r="G8" i="13"/>
  <c r="G7" i="13" s="1"/>
  <c r="N70" i="13"/>
  <c r="N65" i="13"/>
  <c r="N63" i="13"/>
  <c r="N60" i="13"/>
  <c r="N57" i="13"/>
  <c r="N52" i="13"/>
  <c r="N48" i="13"/>
  <c r="N45" i="13"/>
  <c r="N44" i="13"/>
  <c r="N43" i="13"/>
  <c r="N42" i="13"/>
  <c r="N41" i="13"/>
  <c r="N39" i="13"/>
  <c r="N38" i="13"/>
  <c r="N37" i="13"/>
  <c r="N36" i="13"/>
  <c r="N34" i="13"/>
  <c r="N30" i="13"/>
  <c r="N27" i="13"/>
  <c r="N25" i="13"/>
  <c r="N22" i="13"/>
  <c r="N19" i="13"/>
  <c r="N18" i="13"/>
  <c r="N16" i="13"/>
  <c r="N12" i="13"/>
  <c r="N11" i="13"/>
  <c r="N10" i="13"/>
  <c r="N9" i="13"/>
  <c r="L70" i="13"/>
  <c r="L68" i="13"/>
  <c r="L65" i="13"/>
  <c r="L63" i="13"/>
  <c r="L57" i="13"/>
  <c r="L52" i="13"/>
  <c r="L48" i="13"/>
  <c r="L45" i="13"/>
  <c r="L44" i="13"/>
  <c r="L43" i="13"/>
  <c r="L42" i="13"/>
  <c r="L41" i="13"/>
  <c r="L39" i="13"/>
  <c r="L38" i="13"/>
  <c r="L37" i="13"/>
  <c r="L36" i="13"/>
  <c r="L34" i="13"/>
  <c r="L30" i="13"/>
  <c r="L27" i="13"/>
  <c r="L25" i="13"/>
  <c r="L22" i="13"/>
  <c r="L19" i="13"/>
  <c r="L18" i="13"/>
  <c r="L16" i="13"/>
  <c r="L12" i="13"/>
  <c r="L11" i="13"/>
  <c r="L10" i="13"/>
  <c r="L9" i="13"/>
  <c r="J70" i="13"/>
  <c r="J65" i="13"/>
  <c r="J63" i="13"/>
  <c r="J57" i="13"/>
  <c r="J52" i="13"/>
  <c r="J48" i="13"/>
  <c r="J45" i="13"/>
  <c r="J44" i="13"/>
  <c r="J43" i="13"/>
  <c r="J42" i="13"/>
  <c r="J41" i="13"/>
  <c r="J39" i="13"/>
  <c r="J38" i="13"/>
  <c r="J37" i="13"/>
  <c r="J36" i="13"/>
  <c r="J34" i="13"/>
  <c r="J30" i="13"/>
  <c r="J27" i="13"/>
  <c r="J25" i="13"/>
  <c r="J22" i="13"/>
  <c r="J19" i="13"/>
  <c r="J18" i="13"/>
  <c r="J16" i="13"/>
  <c r="J12" i="13"/>
  <c r="J11" i="13"/>
  <c r="J10" i="13"/>
  <c r="J9" i="13"/>
  <c r="H70" i="13"/>
  <c r="H68" i="13"/>
  <c r="H65" i="13"/>
  <c r="H63" i="13"/>
  <c r="H62" i="13"/>
  <c r="H57" i="13"/>
  <c r="H56" i="13"/>
  <c r="H51" i="13"/>
  <c r="H48" i="13"/>
  <c r="H47" i="13"/>
  <c r="H45" i="13"/>
  <c r="H44" i="13"/>
  <c r="H43" i="13"/>
  <c r="H42" i="13"/>
  <c r="H41" i="13"/>
  <c r="H39" i="13"/>
  <c r="H38" i="13"/>
  <c r="H37" i="13"/>
  <c r="H36" i="13"/>
  <c r="H34" i="13"/>
  <c r="H30" i="13"/>
  <c r="H29" i="13"/>
  <c r="H27" i="13"/>
  <c r="H26" i="13"/>
  <c r="H25" i="13"/>
  <c r="H22" i="13"/>
  <c r="H19" i="13"/>
  <c r="H18" i="13"/>
  <c r="H17" i="13"/>
  <c r="H16" i="13"/>
  <c r="H15" i="13"/>
  <c r="H12" i="13"/>
  <c r="H11" i="13"/>
  <c r="H10" i="13"/>
  <c r="H9" i="13"/>
  <c r="F70" i="13"/>
  <c r="F68" i="13"/>
  <c r="F65" i="13"/>
  <c r="F63" i="13"/>
  <c r="F57" i="13"/>
  <c r="F52" i="13"/>
  <c r="F48" i="13"/>
  <c r="F45" i="13"/>
  <c r="F44" i="13"/>
  <c r="F43" i="13"/>
  <c r="F42" i="13"/>
  <c r="F41" i="13"/>
  <c r="F39" i="13"/>
  <c r="F38" i="13"/>
  <c r="F37" i="13"/>
  <c r="F36" i="13"/>
  <c r="F34" i="13"/>
  <c r="F30" i="13"/>
  <c r="F27" i="13"/>
  <c r="F25" i="13"/>
  <c r="F22" i="13"/>
  <c r="F19" i="13"/>
  <c r="F18" i="13"/>
  <c r="F16" i="13"/>
  <c r="F12" i="13"/>
  <c r="F11" i="13"/>
  <c r="F10" i="13"/>
  <c r="F9" i="13"/>
  <c r="D9" i="13"/>
  <c r="D10" i="13"/>
  <c r="D11" i="13"/>
  <c r="D12" i="13"/>
  <c r="D16" i="13"/>
  <c r="D18" i="13"/>
  <c r="D19" i="13"/>
  <c r="D22" i="13"/>
  <c r="D25" i="13"/>
  <c r="D27" i="13"/>
  <c r="D30" i="13"/>
  <c r="D34" i="13"/>
  <c r="D36" i="13"/>
  <c r="D37" i="13"/>
  <c r="D38" i="13"/>
  <c r="D39" i="13"/>
  <c r="D41" i="13"/>
  <c r="D42" i="13"/>
  <c r="D43" i="13"/>
  <c r="D44" i="13"/>
  <c r="D45" i="13"/>
  <c r="D48" i="13"/>
  <c r="D52" i="13"/>
  <c r="D57" i="13"/>
  <c r="D63" i="13"/>
  <c r="D65" i="13"/>
  <c r="D68" i="13"/>
  <c r="D70" i="13"/>
  <c r="E69" i="13"/>
  <c r="F69" i="13" s="1"/>
  <c r="E67" i="13"/>
  <c r="E64" i="13"/>
  <c r="F64" i="13" s="1"/>
  <c r="E62" i="13"/>
  <c r="F62" i="13" s="1"/>
  <c r="E60" i="13"/>
  <c r="F60" i="13" s="1"/>
  <c r="E59" i="13"/>
  <c r="E58" i="13" s="1"/>
  <c r="E56" i="13"/>
  <c r="E55" i="13" s="1"/>
  <c r="E51" i="13"/>
  <c r="E50" i="13" s="1"/>
  <c r="E49" i="13" s="1"/>
  <c r="E47" i="13"/>
  <c r="E46" i="13"/>
  <c r="E40" i="13" s="1"/>
  <c r="E35" i="13"/>
  <c r="E33" i="13"/>
  <c r="E29" i="13"/>
  <c r="E28" i="13" s="1"/>
  <c r="F28" i="13" s="1"/>
  <c r="E26" i="13"/>
  <c r="F26" i="13" s="1"/>
  <c r="E24" i="13"/>
  <c r="E21" i="13"/>
  <c r="F21" i="13" s="1"/>
  <c r="E17" i="13"/>
  <c r="E15" i="13"/>
  <c r="F15" i="13" s="1"/>
  <c r="E8" i="13"/>
  <c r="E7" i="13" s="1"/>
  <c r="J64" i="13"/>
  <c r="L64" i="13"/>
  <c r="J26" i="13"/>
  <c r="L26" i="13"/>
  <c r="J21" i="13"/>
  <c r="L21" i="13"/>
  <c r="J17" i="13"/>
  <c r="L17" i="13"/>
  <c r="C69" i="13"/>
  <c r="C67" i="13"/>
  <c r="C64" i="13"/>
  <c r="C62" i="13"/>
  <c r="D62" i="13" s="1"/>
  <c r="C60" i="13"/>
  <c r="C59" i="13" s="1"/>
  <c r="C58" i="13" s="1"/>
  <c r="C56" i="13"/>
  <c r="C55" i="13" s="1"/>
  <c r="C51" i="13"/>
  <c r="C50" i="13" s="1"/>
  <c r="C49" i="13" s="1"/>
  <c r="C47" i="13"/>
  <c r="C46" i="13" s="1"/>
  <c r="C40" i="13" s="1"/>
  <c r="C35" i="13"/>
  <c r="C33" i="13"/>
  <c r="C29" i="13"/>
  <c r="C28" i="13" s="1"/>
  <c r="C26" i="13"/>
  <c r="C24" i="13"/>
  <c r="C21" i="13"/>
  <c r="C17" i="13"/>
  <c r="C15" i="13"/>
  <c r="C8" i="13"/>
  <c r="C7" i="13" s="1"/>
  <c r="L35" i="13" l="1"/>
  <c r="L69" i="13"/>
  <c r="I61" i="13"/>
  <c r="K61" i="13"/>
  <c r="K54" i="13" s="1"/>
  <c r="K53" i="13" s="1"/>
  <c r="E61" i="13"/>
  <c r="H60" i="13"/>
  <c r="J68" i="13"/>
  <c r="D26" i="13"/>
  <c r="F24" i="13"/>
  <c r="H8" i="13"/>
  <c r="H24" i="13"/>
  <c r="J60" i="13"/>
  <c r="I66" i="13"/>
  <c r="K23" i="13"/>
  <c r="J23" i="13" s="1"/>
  <c r="K32" i="13"/>
  <c r="K31" i="13" s="1"/>
  <c r="K66" i="13"/>
  <c r="D17" i="13"/>
  <c r="D35" i="13"/>
  <c r="D47" i="13"/>
  <c r="G14" i="13"/>
  <c r="G13" i="13" s="1"/>
  <c r="I32" i="13"/>
  <c r="I31" i="13" s="1"/>
  <c r="K20" i="13"/>
  <c r="D33" i="13"/>
  <c r="D40" i="13"/>
  <c r="D49" i="13"/>
  <c r="D58" i="13"/>
  <c r="J61" i="13"/>
  <c r="O6" i="13"/>
  <c r="O71" i="13" s="1"/>
  <c r="M71" i="13"/>
  <c r="L60" i="13"/>
  <c r="N68" i="13"/>
  <c r="K6" i="13"/>
  <c r="J7" i="13"/>
  <c r="L7" i="13"/>
  <c r="L13" i="13"/>
  <c r="L23" i="13"/>
  <c r="L31" i="13"/>
  <c r="D7" i="13"/>
  <c r="L40" i="13"/>
  <c r="L46" i="13"/>
  <c r="L51" i="13"/>
  <c r="L55" i="13"/>
  <c r="L56" i="13"/>
  <c r="L58" i="13"/>
  <c r="L59" i="13"/>
  <c r="L61" i="13"/>
  <c r="L62" i="13"/>
  <c r="L66" i="13"/>
  <c r="L67" i="13"/>
  <c r="N28" i="13"/>
  <c r="N29" i="13"/>
  <c r="D64" i="13"/>
  <c r="D60" i="13"/>
  <c r="D50" i="13"/>
  <c r="D46" i="13"/>
  <c r="D28" i="13"/>
  <c r="D24" i="13"/>
  <c r="D8" i="13"/>
  <c r="F8" i="13"/>
  <c r="F17" i="13"/>
  <c r="F29" i="13"/>
  <c r="F33" i="13"/>
  <c r="F35" i="13"/>
  <c r="F47" i="13"/>
  <c r="F50" i="13"/>
  <c r="J15" i="13"/>
  <c r="J33" i="13"/>
  <c r="J46" i="13"/>
  <c r="J62" i="13"/>
  <c r="J67" i="13"/>
  <c r="L8" i="13"/>
  <c r="L14" i="13"/>
  <c r="L24" i="13"/>
  <c r="L32" i="13"/>
  <c r="L47" i="13"/>
  <c r="J66" i="13"/>
  <c r="N7" i="13"/>
  <c r="N8" i="13"/>
  <c r="N15" i="13"/>
  <c r="N17" i="13"/>
  <c r="N21" i="13"/>
  <c r="N23" i="13"/>
  <c r="N24" i="13"/>
  <c r="N26" i="13"/>
  <c r="N33" i="13"/>
  <c r="N35" i="13"/>
  <c r="N47" i="13"/>
  <c r="N51" i="13"/>
  <c r="N56" i="13"/>
  <c r="N59" i="13"/>
  <c r="N62" i="13"/>
  <c r="N64" i="13"/>
  <c r="N66" i="13"/>
  <c r="N67" i="13"/>
  <c r="N69" i="13"/>
  <c r="E14" i="13"/>
  <c r="E23" i="13"/>
  <c r="E32" i="13"/>
  <c r="F32" i="13" s="1"/>
  <c r="E66" i="13"/>
  <c r="E54" i="13" s="1"/>
  <c r="E53" i="13" s="1"/>
  <c r="D69" i="13"/>
  <c r="D67" i="13"/>
  <c r="D59" i="13"/>
  <c r="D51" i="13"/>
  <c r="D29" i="13"/>
  <c r="D21" i="13"/>
  <c r="D15" i="13"/>
  <c r="F51" i="13"/>
  <c r="F67" i="13"/>
  <c r="J8" i="13"/>
  <c r="J24" i="13"/>
  <c r="J29" i="13"/>
  <c r="J32" i="13"/>
  <c r="J47" i="13"/>
  <c r="J51" i="13"/>
  <c r="J56" i="13"/>
  <c r="J59" i="13"/>
  <c r="L15" i="13"/>
  <c r="L29" i="13"/>
  <c r="L33" i="13"/>
  <c r="I20" i="13"/>
  <c r="J31" i="13"/>
  <c r="J40" i="13"/>
  <c r="J58" i="13"/>
  <c r="G23" i="13"/>
  <c r="G20" i="13" s="1"/>
  <c r="G32" i="13"/>
  <c r="G31" i="13" s="1"/>
  <c r="G61" i="13"/>
  <c r="F61" i="13" s="1"/>
  <c r="G66" i="13"/>
  <c r="I14" i="13"/>
  <c r="J14" i="13" s="1"/>
  <c r="J28" i="13"/>
  <c r="H28" i="13"/>
  <c r="H50" i="13"/>
  <c r="I49" i="13"/>
  <c r="J49" i="13" s="1"/>
  <c r="J50" i="13"/>
  <c r="I13" i="13"/>
  <c r="J13" i="13" s="1"/>
  <c r="H14" i="13"/>
  <c r="J55" i="13"/>
  <c r="I54" i="13"/>
  <c r="H55" i="13"/>
  <c r="H66" i="13"/>
  <c r="H7" i="13"/>
  <c r="F7" i="13"/>
  <c r="F49" i="13"/>
  <c r="H59" i="13"/>
  <c r="G58" i="13"/>
  <c r="F59" i="13"/>
  <c r="H23" i="13"/>
  <c r="H32" i="13"/>
  <c r="F46" i="13"/>
  <c r="G40" i="13"/>
  <c r="H46" i="13"/>
  <c r="H61" i="13"/>
  <c r="D55" i="13"/>
  <c r="F56" i="13"/>
  <c r="D56" i="13"/>
  <c r="F55" i="13"/>
  <c r="C32" i="13"/>
  <c r="C31" i="13" s="1"/>
  <c r="C14" i="13"/>
  <c r="C13" i="13" s="1"/>
  <c r="C61" i="13"/>
  <c r="D61" i="13" s="1"/>
  <c r="C66" i="13"/>
  <c r="C23" i="13"/>
  <c r="C20" i="13" s="1"/>
  <c r="H13" i="13" l="1"/>
  <c r="F66" i="13"/>
  <c r="H20" i="13"/>
  <c r="K71" i="13"/>
  <c r="E13" i="13"/>
  <c r="F14" i="13"/>
  <c r="D14" i="13"/>
  <c r="N31" i="13"/>
  <c r="N32" i="13"/>
  <c r="L49" i="13"/>
  <c r="L50" i="13"/>
  <c r="N20" i="13"/>
  <c r="N53" i="13"/>
  <c r="N54" i="13"/>
  <c r="D23" i="13"/>
  <c r="J20" i="13"/>
  <c r="L20" i="13"/>
  <c r="L53" i="13"/>
  <c r="L54" i="13"/>
  <c r="F23" i="13"/>
  <c r="I6" i="13"/>
  <c r="J6" i="13" s="1"/>
  <c r="D66" i="13"/>
  <c r="E31" i="13"/>
  <c r="D31" i="13" s="1"/>
  <c r="D32" i="13"/>
  <c r="E20" i="13"/>
  <c r="N61" i="13"/>
  <c r="N58" i="13"/>
  <c r="N55" i="13"/>
  <c r="N49" i="13"/>
  <c r="N50" i="13"/>
  <c r="N40" i="13"/>
  <c r="N46" i="13"/>
  <c r="N13" i="13"/>
  <c r="N14" i="13"/>
  <c r="H49" i="13"/>
  <c r="I53" i="13"/>
  <c r="J53" i="13" s="1"/>
  <c r="J54" i="13"/>
  <c r="F40" i="13"/>
  <c r="H40" i="13"/>
  <c r="F58" i="13"/>
  <c r="H58" i="13"/>
  <c r="G54" i="13"/>
  <c r="G6" i="13"/>
  <c r="H31" i="13"/>
  <c r="C6" i="13"/>
  <c r="C54" i="13"/>
  <c r="F31" i="13" l="1"/>
  <c r="D20" i="13"/>
  <c r="F20" i="13"/>
  <c r="C53" i="13"/>
  <c r="D53" i="13" s="1"/>
  <c r="D54" i="13"/>
  <c r="D13" i="13"/>
  <c r="F13" i="13"/>
  <c r="E6" i="13"/>
  <c r="F6" i="13" s="1"/>
  <c r="I71" i="13"/>
  <c r="J71" i="13" s="1"/>
  <c r="H6" i="13"/>
  <c r="G53" i="13"/>
  <c r="G71" i="13" s="1"/>
  <c r="H54" i="13"/>
  <c r="F54" i="13"/>
  <c r="C71" i="13" l="1"/>
  <c r="E71" i="13"/>
  <c r="D6" i="13"/>
  <c r="L71" i="13"/>
  <c r="L6" i="13"/>
  <c r="N71" i="13"/>
  <c r="N6" i="13"/>
  <c r="H53" i="13"/>
  <c r="F53" i="13"/>
  <c r="H71" i="13"/>
  <c r="F71" i="13"/>
  <c r="D71" i="13" l="1"/>
</calcChain>
</file>

<file path=xl/sharedStrings.xml><?xml version="1.0" encoding="utf-8"?>
<sst xmlns="http://schemas.openxmlformats.org/spreadsheetml/2006/main" count="149" uniqueCount="144">
  <si>
    <t>Код бюджетной классификации Российской Федерации</t>
  </si>
  <si>
    <t xml:space="preserve">        Налог, взимаемый с налогоплательщиков, выбравших в качестве объекта налогообложения доходы</t>
  </si>
  <si>
    <t>(руб.)</t>
  </si>
  <si>
    <t>Наименование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</si>
  <si>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</si>
  <si>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Изменения</t>
  </si>
  <si>
    <t xml:space="preserve">  НАЛОГОВЫЕ И НЕНАЛОГОВЫЕ ДОХОДЫ</t>
  </si>
  <si>
    <t>00010000000000000000</t>
  </si>
  <si>
    <t xml:space="preserve">    НАЛОГИ НА ПРИБЫЛЬ, ДОХОДЫ</t>
  </si>
  <si>
    <t>00010100000000000000</t>
  </si>
  <si>
    <t xml:space="preserve">      Налог на доходы физических лиц</t>
  </si>
  <si>
    <t>00010102000010000110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</si>
  <si>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</si>
  <si>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00010102010010000110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</si>
  <si>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</si>
  <si>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00010102020010000110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</si>
  <si>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</si>
  <si>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00010102030010000110</t>
  </si>
  <si>
    <t xml:space="preserve">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</si>
  <si>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00010102040010000110</t>
  </si>
  <si>
    <t xml:space="preserve">    НАЛОГИ НА СОВОКУПНЫЙ ДОХОД</t>
  </si>
  <si>
    <t>00010500000000000000</t>
  </si>
  <si>
    <t xml:space="preserve">      Налог, взимаемый в связи с применением упрощенной системы налогообложения</t>
  </si>
  <si>
    <t>00010501000000000110</t>
  </si>
  <si>
    <t>00010501010010000110</t>
  </si>
  <si>
    <t xml:space="preserve">          Налог, взимаемый с налогоплательщиков, выбравших в качестве объекта налогообложения доходы</t>
  </si>
  <si>
    <t>00010501011010000110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</si>
  <si>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</si>
  <si>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00010501020010000110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</si>
  <si>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</si>
  <si>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00010501021010000110</t>
  </si>
  <si>
    <t xml:space="preserve">        Минимальный налог, зачисляемый в бюджеты субъектов Российской Федерации</t>
  </si>
  <si>
    <t>00010501050010000110</t>
  </si>
  <si>
    <t xml:space="preserve">    НАЛОГИ НА ИМУЩЕСТВО</t>
  </si>
  <si>
    <t>00010600000000000000</t>
  </si>
  <si>
    <t xml:space="preserve">      Налог на имущество физических лиц</t>
  </si>
  <si>
    <t>00010601000000000110</t>
  </si>
  <si>
    <t>00010601030100000110</t>
  </si>
  <si>
    <t xml:space="preserve">      Земельный налог</t>
  </si>
  <si>
    <t>00010606000000000110</t>
  </si>
  <si>
    <t xml:space="preserve">        Земельный налог с организаций</t>
  </si>
  <si>
    <t>00010606030030000110</t>
  </si>
  <si>
    <t xml:space="preserve">          Земельный налог с организаций, обладающих земельным участком, расположенным в границах сельских поселений 
</t>
  </si>
  <si>
    <t xml:space="preserve">00010606033100000110
</t>
  </si>
  <si>
    <t xml:space="preserve">        Земельный налог с физических лиц</t>
  </si>
  <si>
    <t>00010606040000000110</t>
  </si>
  <si>
    <t xml:space="preserve">          Земельный налог с физических лиц, обладающих земельным участком, расположенным в границах сельских поселений 
</t>
  </si>
  <si>
    <t xml:space="preserve">00010606043100000110
</t>
  </si>
  <si>
    <t xml:space="preserve">    ГОСУДАРСТВЕННАЯ ПОШЛИНА</t>
  </si>
  <si>
    <t>00010800000000000000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</si>
  <si>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</si>
  <si>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</si>
  <si>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</si>
  <si>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</si>
  <si>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 xml:space="preserve">    ДОХОДЫ ОТ ИСПОЛЬЗОВАНИЯ ИМУЩЕСТВА, НАХОДЯЩЕГОСЯ В ГОСУДАРСТВЕННОЙ И МУНИЦИПАЛЬНОЙ СОБСТВЕННОСТИ</t>
  </si>
  <si>
    <t>00011100000000000000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</si>
  <si>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</si>
  <si>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00011105000000000120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</si>
  <si>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</si>
  <si>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</si>
  <si>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</si>
  <si>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</si>
  <si>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</si>
  <si>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</si>
  <si>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</si>
  <si>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>00011105075100000120</t>
  </si>
  <si>
    <t xml:space="preserve">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</si>
  <si>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</si>
  <si>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</si>
  <si>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00011109040000000120</t>
  </si>
  <si>
    <t xml:space="preserve">    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</si>
  <si>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</si>
  <si>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 xml:space="preserve">    ДОХОДЫ ОТ ОКАЗАНИЯ ПЛАТНЫХ УСЛУГ (РАБОТ) И КОМПЕНСАЦИИ ЗАТРАТ ГОСУДАРСТВА</t>
  </si>
  <si>
    <t>00011300000000000000</t>
  </si>
  <si>
    <t xml:space="preserve">      Доходы от компенсации затрат государства</t>
  </si>
  <si>
    <t>00011302000000000130</t>
  </si>
  <si>
    <t xml:space="preserve">        Доходы, поступающие в порядке возмещения расходов, понесенных в связи с эксплуатацией имущества</t>
  </si>
  <si>
    <t>00011302060000000130</t>
  </si>
  <si>
    <t xml:space="preserve">          Доходы, поступающие в порядке возмещения расходов, понесенных в связи с эксплуатацией имущества городских поселений</t>
  </si>
  <si>
    <t>00011302065130000130</t>
  </si>
  <si>
    <t xml:space="preserve">        Прочие доходы от компенсации затрат государства
</t>
  </si>
  <si>
    <t>00011302990000000130</t>
  </si>
  <si>
    <t xml:space="preserve">          Прочие доходы от компенсации затрат бюджетов городских поселений</t>
  </si>
  <si>
    <t>00011302995130000130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</si>
  <si>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</si>
  <si>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</si>
  <si>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</si>
  <si>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</si>
  <si>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</si>
  <si>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</si>
  <si>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 xml:space="preserve">    ДОХОДЫ ОТ ПРОДАЖИ МАТЕРИАЛЬНЫХ И НЕМАТЕРИАЛЬНЫХ АКТИВОВ</t>
  </si>
  <si>
    <t>00011400000000000000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</si>
  <si>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</si>
  <si>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00011402000000000000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</si>
  <si>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</si>
  <si>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00011402050100000410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</si>
  <si>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</si>
  <si>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00011402052100000410</t>
  </si>
  <si>
    <t xml:space="preserve">  БЕЗВОЗМЕЗДНЫЕ ПОСТУПЛЕНИЯ</t>
  </si>
  <si>
    <t>000 2 00 00000 00 0000 000</t>
  </si>
  <si>
    <t xml:space="preserve">        БЕЗВОЗМЕЗДНЫЕ ПОСТУПЛЕНИЯ ОТ ДРУГИХ БЮДЖЕТОВ БЮДЖЕТНОЙ СИСТЕМЫ РОССИЙСКОЙ ФЕДЕРАЦИИ</t>
  </si>
  <si>
    <t>000 2 02 00000 00 0000 000</t>
  </si>
  <si>
    <t xml:space="preserve">          Дотации бюджетам бюджетной системы Российской Федерации </t>
  </si>
  <si>
    <t>000 2 02 10000 00 0000 151</t>
  </si>
  <si>
    <t xml:space="preserve">              Дотации на выравнивание бюджетной обеспеченности</t>
  </si>
  <si>
    <t>000 2 02 15001 00 0000 151</t>
  </si>
  <si>
    <t xml:space="preserve">                Дотации бюджетам сельских поселений на выравнивание бюджетной обеспеченности</t>
  </si>
  <si>
    <t>000 2 02 15001 10 0000 151</t>
  </si>
  <si>
    <t xml:space="preserve">          Субсидии бюджетам бюджетной системы Российской Федерации (межбюджетные субсидии)</t>
  </si>
  <si>
    <t>000 2 02 20000 00 0000 000</t>
  </si>
  <si>
    <t xml:space="preserve">              Прочие субсидии</t>
  </si>
  <si>
    <t>000 2 02 29999 00 0000 151</t>
  </si>
  <si>
    <t xml:space="preserve">                Прочие субсидии бюджетам сельских поселений</t>
  </si>
  <si>
    <t>000 2 02 29999 10 0000 151</t>
  </si>
  <si>
    <t xml:space="preserve">          Субвенции бюджетам бюджетной системы Российской Федерации</t>
  </si>
  <si>
    <t>000 2 02 30000 00 0000 151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</si>
  <si>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</si>
  <si>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</si>
  <si>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</si>
  <si>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</si>
  <si>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            Прочие субвенции</t>
  </si>
  <si>
    <t>000 2 02 39999 00 0000 151</t>
  </si>
  <si>
    <t xml:space="preserve">                Прочие субвенции бюджетам сельских поселений</t>
  </si>
  <si>
    <t>000 2 02 39999 10 0000 151</t>
  </si>
  <si>
    <t xml:space="preserve">          Иные межбюджетные трансферты</t>
  </si>
  <si>
    <t>000 2 02 40000 00 0000 151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</si>
  <si>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</si>
  <si>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>000 2 02 40014 00 0000 151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</si>
  <si>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</si>
  <si>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</si>
  <si>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 xml:space="preserve">              Прочие межбюджетные трансферты, передаваемые бюджетам</t>
  </si>
  <si>
    <t>000 2 02 49999 00 0000 151</t>
  </si>
  <si>
    <t xml:space="preserve">                Прочие межбюджетные трансферты, передаваемые бюджетам сельских поселений</t>
  </si>
  <si>
    <t>000 2 02 49999 10 0000 151</t>
  </si>
  <si>
    <t>ИТОГО ДОХОДОВ</t>
  </si>
  <si>
    <t>Утверждено РСД от 22.12.2016 № 312</t>
  </si>
  <si>
    <t>Утверждено РСД от 28.03.2017 № 332</t>
  </si>
  <si>
    <t>Утверждено РСД от 06.06.2017 № 341</t>
  </si>
  <si>
    <t>Утверждено РСД от 21.07.2017 № 363</t>
  </si>
  <si>
    <t>Утверждено РСД от 27.09.2017 № 375</t>
  </si>
  <si>
    <t>Утверждено РСД от 21.11.2017 № 381</t>
  </si>
  <si>
    <t>Утверждено РСД от 14.12.2017 № 395</t>
  </si>
  <si>
    <t>Сведения</t>
  </si>
  <si>
    <t>о внесенных в течение отчетного года изменениях в решение Совета депутатов сельского поселения Алакуртти Кандалакшского района от 22.12.2016 № 312 «О бюджете сельского поселения Алакуртти Кандалакшского района на 2017 год» по видам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</si>
</sst>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2060"/>
      <name val="Arial Cyr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6" fillId="2" borderId="0" applyNumberFormat="0" applyBorder="0" applyAlignment="0" applyProtection="0"/>
    <xf numFmtId="0" fontId="22" fillId="25" borderId="0" applyNumberFormat="0" applyBorder="0" applyAlignment="0" applyProtection="0"/>
    <xf numFmtId="0" fontId="6" fillId="3" borderId="0" applyNumberFormat="0" applyBorder="0" applyAlignment="0" applyProtection="0"/>
    <xf numFmtId="0" fontId="22" fillId="26" borderId="0" applyNumberFormat="0" applyBorder="0" applyAlignment="0" applyProtection="0"/>
    <xf numFmtId="0" fontId="6" fillId="4" borderId="0" applyNumberFormat="0" applyBorder="0" applyAlignment="0" applyProtection="0"/>
    <xf numFmtId="0" fontId="22" fillId="27" borderId="0" applyNumberFormat="0" applyBorder="0" applyAlignment="0" applyProtection="0"/>
    <xf numFmtId="0" fontId="6" fillId="5" borderId="0" applyNumberFormat="0" applyBorder="0" applyAlignment="0" applyProtection="0"/>
    <xf numFmtId="0" fontId="22" fillId="28" borderId="0" applyNumberFormat="0" applyBorder="0" applyAlignment="0" applyProtection="0"/>
    <xf numFmtId="0" fontId="6" fillId="6" borderId="0" applyNumberFormat="0" applyBorder="0" applyAlignment="0" applyProtection="0"/>
    <xf numFmtId="0" fontId="22" fillId="29" borderId="0" applyNumberFormat="0" applyBorder="0" applyAlignment="0" applyProtection="0"/>
    <xf numFmtId="0" fontId="6" fillId="7" borderId="0" applyNumberFormat="0" applyBorder="0" applyAlignment="0" applyProtection="0"/>
    <xf numFmtId="0" fontId="22" fillId="30" borderId="0" applyNumberFormat="0" applyBorder="0" applyAlignment="0" applyProtection="0"/>
    <xf numFmtId="0" fontId="6" fillId="8" borderId="0" applyNumberFormat="0" applyBorder="0" applyAlignment="0" applyProtection="0"/>
    <xf numFmtId="0" fontId="22" fillId="31" borderId="0" applyNumberFormat="0" applyBorder="0" applyAlignment="0" applyProtection="0"/>
    <xf numFmtId="0" fontId="6" fillId="9" borderId="0" applyNumberFormat="0" applyBorder="0" applyAlignment="0" applyProtection="0"/>
    <xf numFmtId="0" fontId="22" fillId="32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6" fillId="5" borderId="0" applyNumberFormat="0" applyBorder="0" applyAlignment="0" applyProtection="0"/>
    <xf numFmtId="0" fontId="22" fillId="34" borderId="0" applyNumberFormat="0" applyBorder="0" applyAlignment="0" applyProtection="0"/>
    <xf numFmtId="0" fontId="6" fillId="8" borderId="0" applyNumberFormat="0" applyBorder="0" applyAlignment="0" applyProtection="0"/>
    <xf numFmtId="0" fontId="22" fillId="35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7" fillId="12" borderId="0" applyNumberFormat="0" applyBorder="0" applyAlignment="0" applyProtection="0"/>
    <xf numFmtId="0" fontId="23" fillId="37" borderId="0" applyNumberFormat="0" applyBorder="0" applyAlignment="0" applyProtection="0"/>
    <xf numFmtId="0" fontId="7" fillId="9" borderId="0" applyNumberFormat="0" applyBorder="0" applyAlignment="0" applyProtection="0"/>
    <xf numFmtId="0" fontId="23" fillId="38" borderId="0" applyNumberFormat="0" applyBorder="0" applyAlignment="0" applyProtection="0"/>
    <xf numFmtId="0" fontId="7" fillId="10" borderId="0" applyNumberFormat="0" applyBorder="0" applyAlignment="0" applyProtection="0"/>
    <xf numFmtId="0" fontId="23" fillId="39" borderId="0" applyNumberFormat="0" applyBorder="0" applyAlignment="0" applyProtection="0"/>
    <xf numFmtId="0" fontId="7" fillId="13" borderId="0" applyNumberFormat="0" applyBorder="0" applyAlignment="0" applyProtection="0"/>
    <xf numFmtId="0" fontId="23" fillId="40" borderId="0" applyNumberFormat="0" applyBorder="0" applyAlignment="0" applyProtection="0"/>
    <xf numFmtId="0" fontId="7" fillId="14" borderId="0" applyNumberFormat="0" applyBorder="0" applyAlignment="0" applyProtection="0"/>
    <xf numFmtId="0" fontId="23" fillId="41" borderId="0" applyNumberFormat="0" applyBorder="0" applyAlignment="0" applyProtection="0"/>
    <xf numFmtId="0" fontId="7" fillId="15" borderId="0" applyNumberFormat="0" applyBorder="0" applyAlignment="0" applyProtection="0"/>
    <xf numFmtId="0" fontId="23" fillId="42" borderId="0" applyNumberFormat="0" applyBorder="0" applyAlignment="0" applyProtection="0"/>
    <xf numFmtId="0" fontId="7" fillId="16" borderId="0" applyNumberFormat="0" applyBorder="0" applyAlignment="0" applyProtection="0"/>
    <xf numFmtId="0" fontId="23" fillId="43" borderId="0" applyNumberFormat="0" applyBorder="0" applyAlignment="0" applyProtection="0"/>
    <xf numFmtId="0" fontId="7" fillId="17" borderId="0" applyNumberFormat="0" applyBorder="0" applyAlignment="0" applyProtection="0"/>
    <xf numFmtId="0" fontId="23" fillId="44" borderId="0" applyNumberFormat="0" applyBorder="0" applyAlignment="0" applyProtection="0"/>
    <xf numFmtId="0" fontId="7" fillId="18" borderId="0" applyNumberFormat="0" applyBorder="0" applyAlignment="0" applyProtection="0"/>
    <xf numFmtId="0" fontId="23" fillId="45" borderId="0" applyNumberFormat="0" applyBorder="0" applyAlignment="0" applyProtection="0"/>
    <xf numFmtId="0" fontId="7" fillId="13" borderId="0" applyNumberFormat="0" applyBorder="0" applyAlignment="0" applyProtection="0"/>
    <xf numFmtId="0" fontId="23" fillId="46" borderId="0" applyNumberFormat="0" applyBorder="0" applyAlignment="0" applyProtection="0"/>
    <xf numFmtId="0" fontId="7" fillId="14" borderId="0" applyNumberFormat="0" applyBorder="0" applyAlignment="0" applyProtection="0"/>
    <xf numFmtId="0" fontId="23" fillId="47" borderId="0" applyNumberFormat="0" applyBorder="0" applyAlignment="0" applyProtection="0"/>
    <xf numFmtId="0" fontId="7" fillId="19" borderId="0" applyNumberFormat="0" applyBorder="0" applyAlignment="0" applyProtection="0"/>
    <xf numFmtId="0" fontId="23" fillId="48" borderId="0" applyNumberFormat="0" applyBorder="0" applyAlignment="0" applyProtection="0"/>
    <xf numFmtId="0" fontId="8" fillId="7" borderId="1" applyNumberFormat="0" applyAlignment="0" applyProtection="0"/>
    <xf numFmtId="0" fontId="24" fillId="49" borderId="12" applyNumberFormat="0" applyAlignment="0" applyProtection="0"/>
    <xf numFmtId="0" fontId="9" fillId="20" borderId="2" applyNumberFormat="0" applyAlignment="0" applyProtection="0"/>
    <xf numFmtId="0" fontId="25" fillId="50" borderId="13" applyNumberFormat="0" applyAlignment="0" applyProtection="0"/>
    <xf numFmtId="0" fontId="10" fillId="20" borderId="1" applyNumberFormat="0" applyAlignment="0" applyProtection="0"/>
    <xf numFmtId="0" fontId="26" fillId="50" borderId="12" applyNumberFormat="0" applyAlignment="0" applyProtection="0"/>
    <xf numFmtId="0" fontId="11" fillId="0" borderId="3" applyNumberFormat="0" applyFill="0" applyAlignment="0" applyProtection="0"/>
    <xf numFmtId="0" fontId="27" fillId="0" borderId="14" applyNumberFormat="0" applyFill="0" applyAlignment="0" applyProtection="0"/>
    <xf numFmtId="0" fontId="12" fillId="0" borderId="4" applyNumberFormat="0" applyFill="0" applyAlignment="0" applyProtection="0"/>
    <xf numFmtId="0" fontId="28" fillId="0" borderId="15" applyNumberFormat="0" applyFill="0" applyAlignment="0" applyProtection="0"/>
    <xf numFmtId="0" fontId="13" fillId="0" borderId="5" applyNumberFormat="0" applyFill="0" applyAlignment="0" applyProtection="0"/>
    <xf numFmtId="0" fontId="29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0" fillId="0" borderId="17" applyNumberFormat="0" applyFill="0" applyAlignment="0" applyProtection="0"/>
    <xf numFmtId="0" fontId="15" fillId="21" borderId="7" applyNumberFormat="0" applyAlignment="0" applyProtection="0"/>
    <xf numFmtId="0" fontId="31" fillId="51" borderId="18" applyNumberFormat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3" fillId="52" borderId="0" applyNumberFormat="0" applyBorder="0" applyAlignment="0" applyProtection="0"/>
    <xf numFmtId="0" fontId="4" fillId="23" borderId="0"/>
    <xf numFmtId="0" fontId="18" fillId="3" borderId="0" applyNumberFormat="0" applyBorder="0" applyAlignment="0" applyProtection="0"/>
    <xf numFmtId="0" fontId="34" fillId="53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22" fillId="54" borderId="19" applyNumberFormat="0" applyFont="0" applyAlignment="0" applyProtection="0"/>
    <xf numFmtId="0" fontId="20" fillId="0" borderId="9" applyNumberFormat="0" applyFill="0" applyAlignment="0" applyProtection="0"/>
    <xf numFmtId="0" fontId="36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21">
      <alignment vertical="top" wrapText="1"/>
    </xf>
    <xf numFmtId="49" fontId="40" fillId="0" borderId="21">
      <alignment horizontal="center" vertical="top" shrinkToFit="1"/>
    </xf>
    <xf numFmtId="4" fontId="39" fillId="56" borderId="21">
      <alignment horizontal="right" vertical="top" shrinkToFit="1"/>
    </xf>
    <xf numFmtId="0" fontId="39" fillId="0" borderId="21">
      <alignment horizontal="left"/>
    </xf>
    <xf numFmtId="4" fontId="39" fillId="54" borderId="21">
      <alignment horizontal="right" vertical="top" shrinkToFit="1"/>
    </xf>
    <xf numFmtId="10" fontId="39" fillId="56" borderId="21">
      <alignment horizontal="right" vertical="top" shrinkToFit="1"/>
    </xf>
    <xf numFmtId="10" fontId="39" fillId="54" borderId="21">
      <alignment horizontal="right" vertical="top" shrinkToFit="1"/>
    </xf>
    <xf numFmtId="0" fontId="41" fillId="0" borderId="0"/>
    <xf numFmtId="0" fontId="40" fillId="0" borderId="0">
      <alignment wrapText="1"/>
    </xf>
    <xf numFmtId="0" fontId="40" fillId="0" borderId="0"/>
    <xf numFmtId="0" fontId="42" fillId="0" borderId="0">
      <alignment horizontal="center"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0" borderId="21">
      <alignment horizontal="center" vertical="center" wrapText="1"/>
    </xf>
    <xf numFmtId="0" fontId="40" fillId="0" borderId="0">
      <alignment horizontal="left" wrapText="1"/>
    </xf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57" borderId="0"/>
    <xf numFmtId="0" fontId="40" fillId="57" borderId="22"/>
    <xf numFmtId="0" fontId="40" fillId="57" borderId="23"/>
    <xf numFmtId="49" fontId="40" fillId="0" borderId="21">
      <alignment horizontal="left" vertical="top" wrapText="1" indent="2"/>
    </xf>
    <xf numFmtId="4" fontId="40" fillId="0" borderId="21">
      <alignment horizontal="right" vertical="top" shrinkToFit="1"/>
    </xf>
    <xf numFmtId="10" fontId="40" fillId="0" borderId="21">
      <alignment horizontal="right" vertical="top" shrinkToFit="1"/>
    </xf>
    <xf numFmtId="0" fontId="40" fillId="57" borderId="23">
      <alignment shrinkToFit="1"/>
    </xf>
    <xf numFmtId="0" fontId="40" fillId="57" borderId="24"/>
    <xf numFmtId="0" fontId="40" fillId="57" borderId="23">
      <alignment horizontal="center"/>
    </xf>
    <xf numFmtId="0" fontId="40" fillId="57" borderId="23">
      <alignment horizontal="left"/>
    </xf>
    <xf numFmtId="0" fontId="40" fillId="57" borderId="24">
      <alignment horizontal="center"/>
    </xf>
    <xf numFmtId="0" fontId="40" fillId="57" borderId="24">
      <alignment horizontal="left"/>
    </xf>
    <xf numFmtId="0" fontId="2" fillId="0" borderId="0"/>
    <xf numFmtId="0" fontId="6" fillId="2" borderId="0" applyNumberFormat="0" applyBorder="0" applyAlignment="0" applyProtection="0"/>
    <xf numFmtId="0" fontId="1" fillId="25" borderId="0" applyNumberFormat="0" applyBorder="0" applyAlignment="0" applyProtection="0"/>
    <xf numFmtId="0" fontId="6" fillId="3" borderId="0" applyNumberFormat="0" applyBorder="0" applyAlignment="0" applyProtection="0"/>
    <xf numFmtId="0" fontId="1" fillId="26" borderId="0" applyNumberFormat="0" applyBorder="0" applyAlignment="0" applyProtection="0"/>
    <xf numFmtId="0" fontId="6" fillId="4" borderId="0" applyNumberFormat="0" applyBorder="0" applyAlignment="0" applyProtection="0"/>
    <xf numFmtId="0" fontId="1" fillId="27" borderId="0" applyNumberFormat="0" applyBorder="0" applyAlignment="0" applyProtection="0"/>
    <xf numFmtId="0" fontId="6" fillId="5" borderId="0" applyNumberFormat="0" applyBorder="0" applyAlignment="0" applyProtection="0"/>
    <xf numFmtId="0" fontId="1" fillId="28" borderId="0" applyNumberFormat="0" applyBorder="0" applyAlignment="0" applyProtection="0"/>
    <xf numFmtId="0" fontId="6" fillId="6" borderId="0" applyNumberFormat="0" applyBorder="0" applyAlignment="0" applyProtection="0"/>
    <xf numFmtId="0" fontId="1" fillId="29" borderId="0" applyNumberFormat="0" applyBorder="0" applyAlignment="0" applyProtection="0"/>
    <xf numFmtId="0" fontId="6" fillId="7" borderId="0" applyNumberFormat="0" applyBorder="0" applyAlignment="0" applyProtection="0"/>
    <xf numFmtId="0" fontId="1" fillId="30" borderId="0" applyNumberFormat="0" applyBorder="0" applyAlignment="0" applyProtection="0"/>
    <xf numFmtId="0" fontId="6" fillId="8" borderId="0" applyNumberFormat="0" applyBorder="0" applyAlignment="0" applyProtection="0"/>
    <xf numFmtId="0" fontId="1" fillId="31" borderId="0" applyNumberFormat="0" applyBorder="0" applyAlignment="0" applyProtection="0"/>
    <xf numFmtId="0" fontId="6" fillId="9" borderId="0" applyNumberFormat="0" applyBorder="0" applyAlignment="0" applyProtection="0"/>
    <xf numFmtId="0" fontId="1" fillId="32" borderId="0" applyNumberFormat="0" applyBorder="0" applyAlignment="0" applyProtection="0"/>
    <xf numFmtId="0" fontId="6" fillId="10" borderId="0" applyNumberFormat="0" applyBorder="0" applyAlignment="0" applyProtection="0"/>
    <xf numFmtId="0" fontId="1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34" borderId="0" applyNumberFormat="0" applyBorder="0" applyAlignment="0" applyProtection="0"/>
    <xf numFmtId="0" fontId="6" fillId="8" borderId="0" applyNumberFormat="0" applyBorder="0" applyAlignment="0" applyProtection="0"/>
    <xf numFmtId="0" fontId="1" fillId="35" borderId="0" applyNumberFormat="0" applyBorder="0" applyAlignment="0" applyProtection="0"/>
    <xf numFmtId="0" fontId="6" fillId="11" borderId="0" applyNumberFormat="0" applyBorder="0" applyAlignment="0" applyProtection="0"/>
    <xf numFmtId="0" fontId="1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1" fillId="54" borderId="19" applyNumberFormat="0" applyFont="0" applyAlignment="0" applyProtection="0"/>
    <xf numFmtId="0" fontId="20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3" fillId="0" borderId="0"/>
    <xf numFmtId="0" fontId="44" fillId="0" borderId="0">
      <alignment horizontal="left" wrapText="1"/>
    </xf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0" borderId="21">
      <alignment horizontal="center" vertical="center" wrapText="1"/>
    </xf>
    <xf numFmtId="49" fontId="44" fillId="0" borderId="21">
      <alignment horizontal="center" vertical="top" shrinkToFit="1"/>
    </xf>
    <xf numFmtId="0" fontId="44" fillId="0" borderId="21">
      <alignment horizontal="left" vertical="top" wrapText="1"/>
    </xf>
    <xf numFmtId="0" fontId="44" fillId="0" borderId="21">
      <alignment horizontal="center" vertical="top" wrapText="1"/>
    </xf>
    <xf numFmtId="4" fontId="46" fillId="56" borderId="21">
      <alignment horizontal="right" vertical="top" shrinkToFit="1"/>
    </xf>
    <xf numFmtId="10" fontId="46" fillId="56" borderId="21">
      <alignment horizontal="center" vertical="top" shrinkToFit="1"/>
    </xf>
    <xf numFmtId="49" fontId="46" fillId="0" borderId="21">
      <alignment horizontal="left" vertical="top" shrinkToFit="1"/>
    </xf>
    <xf numFmtId="4" fontId="46" fillId="58" borderId="21">
      <alignment horizontal="right" vertical="top" shrinkToFit="1"/>
    </xf>
    <xf numFmtId="10" fontId="46" fillId="58" borderId="21">
      <alignment horizontal="center" vertical="top" shrinkToFit="1"/>
    </xf>
    <xf numFmtId="0" fontId="44" fillId="0" borderId="0"/>
    <xf numFmtId="0" fontId="44" fillId="0" borderId="0"/>
    <xf numFmtId="0" fontId="44" fillId="0" borderId="0"/>
    <xf numFmtId="0" fontId="44" fillId="57" borderId="0"/>
    <xf numFmtId="0" fontId="44" fillId="57" borderId="22"/>
    <xf numFmtId="0" fontId="44" fillId="57" borderId="23"/>
    <xf numFmtId="4" fontId="44" fillId="0" borderId="21">
      <alignment horizontal="right" vertical="top" shrinkToFit="1"/>
    </xf>
    <xf numFmtId="10" fontId="44" fillId="0" borderId="21">
      <alignment horizontal="center" vertical="top" shrinkToFit="1"/>
    </xf>
    <xf numFmtId="0" fontId="44" fillId="57" borderId="24"/>
    <xf numFmtId="0" fontId="44" fillId="57" borderId="22">
      <alignment horizontal="left"/>
    </xf>
    <xf numFmtId="0" fontId="44" fillId="57" borderId="23">
      <alignment horizontal="left"/>
    </xf>
    <xf numFmtId="0" fontId="44" fillId="57" borderId="24">
      <alignment horizontal="left"/>
    </xf>
    <xf numFmtId="0" fontId="44" fillId="57" borderId="0">
      <alignment horizontal="left"/>
    </xf>
    <xf numFmtId="0" fontId="46" fillId="0" borderId="21">
      <alignment vertical="top" wrapText="1"/>
    </xf>
    <xf numFmtId="4" fontId="46" fillId="56" borderId="21">
      <alignment horizontal="right" vertical="top" shrinkToFit="1"/>
    </xf>
    <xf numFmtId="10" fontId="46" fillId="56" borderId="21">
      <alignment horizontal="right" vertical="top" shrinkToFit="1"/>
    </xf>
    <xf numFmtId="10" fontId="46" fillId="54" borderId="21">
      <alignment horizontal="right" vertical="top" shrinkToFit="1"/>
    </xf>
    <xf numFmtId="0" fontId="4" fillId="23" borderId="0"/>
  </cellStyleXfs>
  <cellXfs count="35">
    <xf numFmtId="0" fontId="0" fillId="0" borderId="0" xfId="0"/>
    <xf numFmtId="0" fontId="47" fillId="0" borderId="10" xfId="0" applyFont="1" applyFill="1" applyBorder="1" applyAlignment="1">
      <alignment horizontal="center" vertical="center" wrapText="1"/>
    </xf>
    <xf numFmtId="0" fontId="47" fillId="59" borderId="10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165" fontId="48" fillId="0" borderId="11" xfId="0" applyNumberFormat="1" applyFont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right" vertical="top" wrapText="1"/>
    </xf>
    <xf numFmtId="165" fontId="48" fillId="0" borderId="10" xfId="0" applyNumberFormat="1" applyFont="1" applyBorder="1" applyAlignment="1">
      <alignment horizontal="center" vertical="top" wrapText="1"/>
    </xf>
    <xf numFmtId="165" fontId="48" fillId="0" borderId="10" xfId="0" applyNumberFormat="1" applyFont="1" applyFill="1" applyBorder="1" applyAlignment="1">
      <alignment horizontal="center" vertical="top" wrapText="1"/>
    </xf>
    <xf numFmtId="165" fontId="48" fillId="0" borderId="0" xfId="0" applyNumberFormat="1" applyFont="1" applyAlignment="1">
      <alignment horizontal="center" vertical="top" wrapText="1"/>
    </xf>
    <xf numFmtId="0" fontId="49" fillId="0" borderId="10" xfId="202" applyFont="1" applyFill="1" applyBorder="1" applyAlignment="1">
      <alignment horizontal="left" vertical="top" wrapText="1"/>
    </xf>
    <xf numFmtId="49" fontId="49" fillId="0" borderId="10" xfId="202" applyNumberFormat="1" applyFont="1" applyFill="1" applyBorder="1" applyAlignment="1">
      <alignment horizontal="center" vertical="top" wrapText="1" shrinkToFit="1"/>
    </xf>
    <xf numFmtId="0" fontId="4" fillId="0" borderId="10" xfId="202" applyFont="1" applyFill="1" applyBorder="1" applyAlignment="1">
      <alignment horizontal="left" vertical="top" wrapText="1"/>
    </xf>
    <xf numFmtId="49" fontId="4" fillId="0" borderId="10" xfId="202" applyNumberFormat="1" applyFont="1" applyFill="1" applyBorder="1" applyAlignment="1">
      <alignment horizontal="center" vertical="top" wrapText="1" shrinkToFit="1"/>
    </xf>
    <xf numFmtId="0" fontId="4" fillId="60" borderId="10" xfId="202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top" wrapText="1"/>
    </xf>
    <xf numFmtId="0" fontId="4" fillId="60" borderId="10" xfId="0" applyFont="1" applyFill="1" applyBorder="1" applyAlignment="1">
      <alignment horizontal="left" vertical="top" wrapText="1"/>
    </xf>
    <xf numFmtId="49" fontId="4" fillId="60" borderId="10" xfId="0" applyNumberFormat="1" applyFont="1" applyFill="1" applyBorder="1" applyAlignment="1">
      <alignment horizontal="center" vertical="top" wrapText="1" shrinkToFit="1"/>
    </xf>
    <xf numFmtId="49" fontId="4" fillId="60" borderId="10" xfId="202" applyNumberFormat="1" applyFont="1" applyFill="1" applyBorder="1" applyAlignment="1">
      <alignment horizontal="center" vertical="top" wrapText="1" shrinkToFit="1"/>
    </xf>
    <xf numFmtId="0" fontId="40" fillId="0" borderId="21" xfId="108" applyNumberFormat="1" applyAlignment="1" applyProtection="1">
      <alignment horizontal="left" wrapText="1" indent="2"/>
    </xf>
    <xf numFmtId="49" fontId="40" fillId="0" borderId="24" xfId="114" applyNumberFormat="1" applyFill="1" applyProtection="1">
      <alignment horizontal="center"/>
    </xf>
    <xf numFmtId="0" fontId="4" fillId="23" borderId="10" xfId="71" applyFont="1" applyFill="1" applyBorder="1" applyAlignment="1">
      <alignment horizontal="left" vertical="top" wrapText="1"/>
    </xf>
    <xf numFmtId="49" fontId="4" fillId="23" borderId="10" xfId="71" applyNumberFormat="1" applyFont="1" applyFill="1" applyBorder="1" applyAlignment="1">
      <alignment horizontal="center" vertical="top" wrapText="1" shrinkToFit="1"/>
    </xf>
    <xf numFmtId="0" fontId="4" fillId="59" borderId="10" xfId="71" applyFont="1" applyFill="1" applyBorder="1" applyAlignment="1">
      <alignment horizontal="left" vertical="top" wrapText="1"/>
    </xf>
    <xf numFmtId="0" fontId="4" fillId="0" borderId="10" xfId="71" applyFont="1" applyFill="1" applyBorder="1" applyAlignment="1">
      <alignment horizontal="left" vertical="top" wrapText="1"/>
    </xf>
    <xf numFmtId="4" fontId="52" fillId="0" borderId="10" xfId="202" applyNumberFormat="1" applyFont="1" applyFill="1" applyBorder="1" applyAlignment="1">
      <alignment horizontal="right" vertical="top" wrapText="1" shrinkToFit="1"/>
    </xf>
    <xf numFmtId="4" fontId="4" fillId="0" borderId="10" xfId="202" applyNumberFormat="1" applyFont="1" applyFill="1" applyBorder="1" applyAlignment="1">
      <alignment horizontal="right" vertical="top" wrapText="1" shrinkToFit="1"/>
    </xf>
    <xf numFmtId="4" fontId="4" fillId="0" borderId="10" xfId="0" applyNumberFormat="1" applyFont="1" applyFill="1" applyBorder="1" applyAlignment="1">
      <alignment horizontal="right" vertical="top" wrapText="1" shrinkToFit="1"/>
    </xf>
    <xf numFmtId="4" fontId="52" fillId="0" borderId="10" xfId="71" applyNumberFormat="1" applyFont="1" applyFill="1" applyBorder="1" applyAlignment="1">
      <alignment horizontal="right" vertical="top" wrapText="1" shrinkToFit="1"/>
    </xf>
    <xf numFmtId="4" fontId="4" fillId="0" borderId="10" xfId="71" applyNumberFormat="1" applyFont="1" applyFill="1" applyBorder="1" applyAlignment="1">
      <alignment horizontal="right" vertical="top" wrapText="1" shrinkToFit="1"/>
    </xf>
    <xf numFmtId="4" fontId="50" fillId="0" borderId="10" xfId="71" applyNumberFormat="1" applyFont="1" applyFill="1" applyBorder="1" applyAlignment="1">
      <alignment horizontal="right" vertical="top" wrapText="1" shrinkToFit="1"/>
    </xf>
    <xf numFmtId="49" fontId="51" fillId="23" borderId="25" xfId="71" applyNumberFormat="1" applyFont="1" applyFill="1" applyBorder="1" applyAlignment="1">
      <alignment horizontal="left" vertical="top" wrapText="1" shrinkToFit="1"/>
    </xf>
    <xf numFmtId="165" fontId="48" fillId="0" borderId="0" xfId="0" applyNumberFormat="1" applyFont="1" applyAlignment="1">
      <alignment horizontal="center" vertical="top" wrapText="1"/>
    </xf>
    <xf numFmtId="165" fontId="48" fillId="0" borderId="0" xfId="0" applyNumberFormat="1" applyFont="1" applyFill="1" applyAlignment="1">
      <alignment horizontal="center" vertical="top" wrapText="1"/>
    </xf>
  </cellXfs>
  <cellStyles count="203">
    <cellStyle name="20% - Акцент1" xfId="1" builtinId="30" customBuiltin="1"/>
    <cellStyle name="20% - Акцент1 2" xfId="2"/>
    <cellStyle name="20% - Акцент1 2 2" xfId="118"/>
    <cellStyle name="20% - Акцент1 3" xfId="117"/>
    <cellStyle name="20% - Акцент2" xfId="3" builtinId="34" customBuiltin="1"/>
    <cellStyle name="20% - Акцент2 2" xfId="4"/>
    <cellStyle name="20% - Акцент2 2 2" xfId="120"/>
    <cellStyle name="20% - Акцент2 3" xfId="119"/>
    <cellStyle name="20% - Акцент3" xfId="5" builtinId="38" customBuiltin="1"/>
    <cellStyle name="20% - Акцент3 2" xfId="6"/>
    <cellStyle name="20% - Акцент3 2 2" xfId="122"/>
    <cellStyle name="20% - Акцент3 3" xfId="121"/>
    <cellStyle name="20% - Акцент4" xfId="7" builtinId="42" customBuiltin="1"/>
    <cellStyle name="20% - Акцент4 2" xfId="8"/>
    <cellStyle name="20% - Акцент4 2 2" xfId="124"/>
    <cellStyle name="20% - Акцент4 3" xfId="123"/>
    <cellStyle name="20% - Акцент5" xfId="9" builtinId="46" customBuiltin="1"/>
    <cellStyle name="20% - Акцент5 2" xfId="10"/>
    <cellStyle name="20% - Акцент5 2 2" xfId="126"/>
    <cellStyle name="20% - Акцент5 3" xfId="125"/>
    <cellStyle name="20% - Акцент6" xfId="11" builtinId="50" customBuiltin="1"/>
    <cellStyle name="20% - Акцент6 2" xfId="12"/>
    <cellStyle name="20% - Акцент6 2 2" xfId="128"/>
    <cellStyle name="20% - Акцент6 3" xfId="127"/>
    <cellStyle name="40% - Акцент1" xfId="13" builtinId="31" customBuiltin="1"/>
    <cellStyle name="40% - Акцент1 2" xfId="14"/>
    <cellStyle name="40% - Акцент1 2 2" xfId="130"/>
    <cellStyle name="40% - Акцент1 3" xfId="129"/>
    <cellStyle name="40% - Акцент2" xfId="15" builtinId="35" customBuiltin="1"/>
    <cellStyle name="40% - Акцент2 2" xfId="16"/>
    <cellStyle name="40% - Акцент2 2 2" xfId="132"/>
    <cellStyle name="40% - Акцент2 3" xfId="131"/>
    <cellStyle name="40% - Акцент3" xfId="17" builtinId="39" customBuiltin="1"/>
    <cellStyle name="40% - Акцент3 2" xfId="18"/>
    <cellStyle name="40% - Акцент3 2 2" xfId="134"/>
    <cellStyle name="40% - Акцент3 3" xfId="133"/>
    <cellStyle name="40% - Акцент4" xfId="19" builtinId="43" customBuiltin="1"/>
    <cellStyle name="40% - Акцент4 2" xfId="20"/>
    <cellStyle name="40% - Акцент4 2 2" xfId="136"/>
    <cellStyle name="40% - Акцент4 3" xfId="135"/>
    <cellStyle name="40% - Акцент5" xfId="21" builtinId="47" customBuiltin="1"/>
    <cellStyle name="40% - Акцент5 2" xfId="22"/>
    <cellStyle name="40% - Акцент5 2 2" xfId="138"/>
    <cellStyle name="40% - Акцент5 3" xfId="137"/>
    <cellStyle name="40% - Акцент6" xfId="23" builtinId="51" customBuiltin="1"/>
    <cellStyle name="40% - Акцент6 2" xfId="24"/>
    <cellStyle name="40% - Акцент6 2 2" xfId="140"/>
    <cellStyle name="40% - Акцент6 3" xfId="139"/>
    <cellStyle name="60% - Акцент1" xfId="25" builtinId="32" customBuiltin="1"/>
    <cellStyle name="60% - Акцент1 2" xfId="26"/>
    <cellStyle name="60% - Акцент1 3" xfId="141"/>
    <cellStyle name="60% - Акцент2" xfId="27" builtinId="36" customBuiltin="1"/>
    <cellStyle name="60% - Акцент2 2" xfId="28"/>
    <cellStyle name="60% - Акцент2 3" xfId="142"/>
    <cellStyle name="60% - Акцент3" xfId="29" builtinId="40" customBuiltin="1"/>
    <cellStyle name="60% - Акцент3 2" xfId="30"/>
    <cellStyle name="60% - Акцент3 3" xfId="143"/>
    <cellStyle name="60% - Акцент4" xfId="31" builtinId="44" customBuiltin="1"/>
    <cellStyle name="60% - Акцент4 2" xfId="32"/>
    <cellStyle name="60% - Акцент4 3" xfId="144"/>
    <cellStyle name="60% - Акцент5" xfId="33" builtinId="48" customBuiltin="1"/>
    <cellStyle name="60% - Акцент5 2" xfId="34"/>
    <cellStyle name="60% - Акцент5 3" xfId="145"/>
    <cellStyle name="60% - Акцент6" xfId="35" builtinId="52" customBuiltin="1"/>
    <cellStyle name="60% - Акцент6 2" xfId="36"/>
    <cellStyle name="60% - Акцент6 3" xfId="146"/>
    <cellStyle name="br" xfId="99"/>
    <cellStyle name="col" xfId="100"/>
    <cellStyle name="style0" xfId="101"/>
    <cellStyle name="style0 2" xfId="186"/>
    <cellStyle name="td" xfId="102"/>
    <cellStyle name="td 2" xfId="187"/>
    <cellStyle name="tr" xfId="103"/>
    <cellStyle name="xl21" xfId="104"/>
    <cellStyle name="xl21 2" xfId="188"/>
    <cellStyle name="xl22" xfId="92"/>
    <cellStyle name="xl22 2" xfId="172"/>
    <cellStyle name="xl23" xfId="93"/>
    <cellStyle name="xl23 2" xfId="173"/>
    <cellStyle name="xl24" xfId="94"/>
    <cellStyle name="xl24 2" xfId="174"/>
    <cellStyle name="xl25" xfId="95"/>
    <cellStyle name="xl25 2" xfId="175"/>
    <cellStyle name="xl26" xfId="96"/>
    <cellStyle name="xl26 2" xfId="189"/>
    <cellStyle name="xl27" xfId="105"/>
    <cellStyle name="xl27 2" xfId="176"/>
    <cellStyle name="xl28" xfId="97"/>
    <cellStyle name="xl28 2" xfId="190"/>
    <cellStyle name="xl29" xfId="106"/>
    <cellStyle name="xl29 2" xfId="177"/>
    <cellStyle name="xl30" xfId="107"/>
    <cellStyle name="xl30 2" xfId="179"/>
    <cellStyle name="xl31" xfId="85"/>
    <cellStyle name="xl31 2" xfId="191"/>
    <cellStyle name="xl32" xfId="108"/>
    <cellStyle name="xl32 2" xfId="192"/>
    <cellStyle name="xl33" xfId="109"/>
    <cellStyle name="xl33 2" xfId="193"/>
    <cellStyle name="xl34" xfId="110"/>
    <cellStyle name="xl34 2" xfId="182"/>
    <cellStyle name="xl35" xfId="87"/>
    <cellStyle name="xl35 2" xfId="183"/>
    <cellStyle name="xl36" xfId="88"/>
    <cellStyle name="xl36 2" xfId="184"/>
    <cellStyle name="xl37" xfId="90"/>
    <cellStyle name="xl37 2" xfId="185"/>
    <cellStyle name="xl38" xfId="111"/>
    <cellStyle name="xl38 2" xfId="194"/>
    <cellStyle name="xl39" xfId="98"/>
    <cellStyle name="xl39 2" xfId="178"/>
    <cellStyle name="xl40" xfId="84"/>
    <cellStyle name="xl40 2" xfId="180"/>
    <cellStyle name="xl41" xfId="86"/>
    <cellStyle name="xl41 2" xfId="181"/>
    <cellStyle name="xl42" xfId="89"/>
    <cellStyle name="xl42 2" xfId="195"/>
    <cellStyle name="xl43" xfId="112"/>
    <cellStyle name="xl43 2" xfId="196"/>
    <cellStyle name="xl44" xfId="113"/>
    <cellStyle name="xl44 2" xfId="197"/>
    <cellStyle name="xl45" xfId="114"/>
    <cellStyle name="xl46" xfId="115"/>
    <cellStyle name="xl55" xfId="201"/>
    <cellStyle name="xl60" xfId="198"/>
    <cellStyle name="xl63" xfId="199"/>
    <cellStyle name="xl64" xfId="200"/>
    <cellStyle name="Акцент1" xfId="37" builtinId="29" customBuiltin="1"/>
    <cellStyle name="Акцент1 2" xfId="38"/>
    <cellStyle name="Акцент1 3" xfId="147"/>
    <cellStyle name="Акцент2" xfId="39" builtinId="33" customBuiltin="1"/>
    <cellStyle name="Акцент2 2" xfId="40"/>
    <cellStyle name="Акцент2 3" xfId="148"/>
    <cellStyle name="Акцент3" xfId="41" builtinId="37" customBuiltin="1"/>
    <cellStyle name="Акцент3 2" xfId="42"/>
    <cellStyle name="Акцент3 3" xfId="149"/>
    <cellStyle name="Акцент4" xfId="43" builtinId="41" customBuiltin="1"/>
    <cellStyle name="Акцент4 2" xfId="44"/>
    <cellStyle name="Акцент4 3" xfId="150"/>
    <cellStyle name="Акцент5" xfId="45" builtinId="45" customBuiltin="1"/>
    <cellStyle name="Акцент5 2" xfId="46"/>
    <cellStyle name="Акцент5 3" xfId="151"/>
    <cellStyle name="Акцент6" xfId="47" builtinId="49" customBuiltin="1"/>
    <cellStyle name="Акцент6 2" xfId="48"/>
    <cellStyle name="Акцент6 3" xfId="152"/>
    <cellStyle name="Ввод " xfId="49" builtinId="20" customBuiltin="1"/>
    <cellStyle name="Ввод  2" xfId="50"/>
    <cellStyle name="Ввод  3" xfId="153"/>
    <cellStyle name="Вывод" xfId="51" builtinId="21" customBuiltin="1"/>
    <cellStyle name="Вывод 2" xfId="52"/>
    <cellStyle name="Вывод 3" xfId="154"/>
    <cellStyle name="Вычисление" xfId="53" builtinId="22" customBuiltin="1"/>
    <cellStyle name="Вычисление 2" xfId="54"/>
    <cellStyle name="Вычисление 3" xfId="155"/>
    <cellStyle name="Заголовок 1" xfId="55" builtinId="16" customBuiltin="1"/>
    <cellStyle name="Заголовок 1 2" xfId="56"/>
    <cellStyle name="Заголовок 1 3" xfId="156"/>
    <cellStyle name="Заголовок 2" xfId="57" builtinId="17" customBuiltin="1"/>
    <cellStyle name="Заголовок 2 2" xfId="58"/>
    <cellStyle name="Заголовок 2 3" xfId="157"/>
    <cellStyle name="Заголовок 3" xfId="59" builtinId="18" customBuiltin="1"/>
    <cellStyle name="Заголовок 3 2" xfId="60"/>
    <cellStyle name="Заголовок 3 3" xfId="158"/>
    <cellStyle name="Заголовок 4" xfId="61" builtinId="19" customBuiltin="1"/>
    <cellStyle name="Заголовок 4 2" xfId="62"/>
    <cellStyle name="Заголовок 4 3" xfId="159"/>
    <cellStyle name="Итог" xfId="63" builtinId="25" customBuiltin="1"/>
    <cellStyle name="Итог 2" xfId="64"/>
    <cellStyle name="Итог 3" xfId="160"/>
    <cellStyle name="Контрольная ячейка" xfId="65" builtinId="23" customBuiltin="1"/>
    <cellStyle name="Контрольная ячейка 2" xfId="66"/>
    <cellStyle name="Контрольная ячейка 3" xfId="161"/>
    <cellStyle name="Название" xfId="67" builtinId="15" customBuiltin="1"/>
    <cellStyle name="Название 2" xfId="68"/>
    <cellStyle name="Название 3" xfId="162"/>
    <cellStyle name="Нейтральный" xfId="69" builtinId="28" customBuiltin="1"/>
    <cellStyle name="Нейтральный 2" xfId="70"/>
    <cellStyle name="Нейтральный 3" xfId="163"/>
    <cellStyle name="Обычный" xfId="0" builtinId="0"/>
    <cellStyle name="Обычный 2" xfId="71"/>
    <cellStyle name="Обычный 3" xfId="91"/>
    <cellStyle name="Обычный 4" xfId="116"/>
    <cellStyle name="Обычный 5" xfId="171"/>
    <cellStyle name="Обычный_3 Д_1" xfId="202"/>
    <cellStyle name="Плохой" xfId="72" builtinId="27" customBuiltin="1"/>
    <cellStyle name="Плохой 2" xfId="73"/>
    <cellStyle name="Плохой 3" xfId="164"/>
    <cellStyle name="Пояснение" xfId="74" builtinId="53" customBuiltin="1"/>
    <cellStyle name="Пояснение 2" xfId="75"/>
    <cellStyle name="Пояснение 3" xfId="165"/>
    <cellStyle name="Примечание" xfId="76" builtinId="10" customBuiltin="1"/>
    <cellStyle name="Примечание 2" xfId="77"/>
    <cellStyle name="Примечание 2 2" xfId="167"/>
    <cellStyle name="Примечание 3" xfId="166"/>
    <cellStyle name="Связанная ячейка" xfId="78" builtinId="24" customBuiltin="1"/>
    <cellStyle name="Связанная ячейка 2" xfId="79"/>
    <cellStyle name="Связанная ячейка 3" xfId="168"/>
    <cellStyle name="Текст предупреждения" xfId="80" builtinId="11" customBuiltin="1"/>
    <cellStyle name="Текст предупреждения 2" xfId="81"/>
    <cellStyle name="Текст предупреждения 3" xfId="169"/>
    <cellStyle name="Хороший" xfId="82" builtinId="26" customBuiltin="1"/>
    <cellStyle name="Хороший 2" xfId="83"/>
    <cellStyle name="Хороший 3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  <pageSetUpPr fitToPage="1"/>
  </sheetPr>
  <dimension ref="A1:O71"/>
  <sheetViews>
    <sheetView tabSelected="1" view="pageBreakPreview" zoomScale="85" zoomScaleNormal="100" zoomScaleSheetLayoutView="85" workbookViewId="0">
      <pane xSplit="1" ySplit="5" topLeftCell="C58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RowHeight="12.75" x14ac:dyDescent="0.2"/>
  <cols>
    <col min="1" max="1" width="61.85546875" style="3" customWidth="1"/>
    <col min="2" max="2" width="25" style="4" customWidth="1"/>
    <col min="3" max="3" width="17.7109375" style="5" customWidth="1"/>
    <col min="4" max="15" width="17.7109375" style="3" customWidth="1"/>
    <col min="16" max="16384" width="9.140625" style="3"/>
  </cols>
  <sheetData>
    <row r="1" spans="1:15" x14ac:dyDescent="0.2">
      <c r="A1" s="34" t="s">
        <v>142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8.75" customHeight="1" x14ac:dyDescent="0.2">
      <c r="A2" s="34" t="s">
        <v>143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">
      <c r="A3" s="33"/>
      <c r="B3" s="33"/>
      <c r="C3" s="33"/>
    </row>
    <row r="4" spans="1:15" x14ac:dyDescent="0.2">
      <c r="A4" s="6"/>
      <c r="C4" s="7" t="s">
        <v>2</v>
      </c>
    </row>
    <row r="5" spans="1:15" s="10" customFormat="1" ht="38.25" x14ac:dyDescent="0.2">
      <c r="A5" s="8" t="s">
        <v>3</v>
      </c>
      <c r="B5" s="9" t="s">
        <v>0</v>
      </c>
      <c r="C5" s="1" t="s">
        <v>135</v>
      </c>
      <c r="D5" s="1" t="s">
        <v>5</v>
      </c>
      <c r="E5" s="1" t="s">
        <v>136</v>
      </c>
      <c r="F5" s="2" t="s">
        <v>5</v>
      </c>
      <c r="G5" s="1" t="s">
        <v>137</v>
      </c>
      <c r="H5" s="1" t="s">
        <v>5</v>
      </c>
      <c r="I5" s="1" t="s">
        <v>138</v>
      </c>
      <c r="J5" s="1" t="s">
        <v>5</v>
      </c>
      <c r="K5" s="1" t="s">
        <v>139</v>
      </c>
      <c r="L5" s="1" t="s">
        <v>5</v>
      </c>
      <c r="M5" s="1" t="s">
        <v>140</v>
      </c>
      <c r="N5" s="1" t="s">
        <v>5</v>
      </c>
      <c r="O5" s="1" t="s">
        <v>141</v>
      </c>
    </row>
    <row r="6" spans="1:15" x14ac:dyDescent="0.2">
      <c r="A6" s="11" t="s">
        <v>6</v>
      </c>
      <c r="B6" s="12" t="s">
        <v>7</v>
      </c>
      <c r="C6" s="26">
        <f>C7+C13+C20+C28+C31+C40+C49</f>
        <v>12928100</v>
      </c>
      <c r="D6" s="26">
        <f>E6-C6</f>
        <v>0</v>
      </c>
      <c r="E6" s="26">
        <f>E7+E13+E20+E28+E31+E40+E49</f>
        <v>12928100</v>
      </c>
      <c r="F6" s="26">
        <f>G6-E6</f>
        <v>0</v>
      </c>
      <c r="G6" s="26">
        <f>G7+G13+G20+G28+G31+G40+G49</f>
        <v>12928100</v>
      </c>
      <c r="H6" s="26">
        <f>I6-G6</f>
        <v>4392909</v>
      </c>
      <c r="I6" s="26">
        <f>I7+I13+I20+I28+I31+I40+I49</f>
        <v>17321009</v>
      </c>
      <c r="J6" s="26">
        <f>K6-I6</f>
        <v>0</v>
      </c>
      <c r="K6" s="26">
        <f>K7+K13+K20+K28+K31+K40+K49</f>
        <v>17321009</v>
      </c>
      <c r="L6" s="26">
        <f>M6-K6</f>
        <v>1619857</v>
      </c>
      <c r="M6" s="26">
        <f>M7+M13+M20+M28+M31+M40+M49</f>
        <v>18940866</v>
      </c>
      <c r="N6" s="26">
        <f>O6-M6</f>
        <v>77693.960000000894</v>
      </c>
      <c r="O6" s="26">
        <f>O7+O13+O20+O28+O31+O40+O49</f>
        <v>19018559.960000001</v>
      </c>
    </row>
    <row r="7" spans="1:15" x14ac:dyDescent="0.2">
      <c r="A7" s="11" t="s">
        <v>8</v>
      </c>
      <c r="B7" s="12" t="s">
        <v>9</v>
      </c>
      <c r="C7" s="26">
        <f>C8</f>
        <v>4220100</v>
      </c>
      <c r="D7" s="26">
        <f t="shared" ref="D7:F70" si="0">E7-C7</f>
        <v>0</v>
      </c>
      <c r="E7" s="26">
        <f>E8</f>
        <v>4220100</v>
      </c>
      <c r="F7" s="26">
        <f t="shared" si="0"/>
        <v>0</v>
      </c>
      <c r="G7" s="26">
        <f>G8</f>
        <v>4220100</v>
      </c>
      <c r="H7" s="26">
        <f t="shared" ref="H7" si="1">I7-G7</f>
        <v>0</v>
      </c>
      <c r="I7" s="26">
        <f>I8</f>
        <v>4220100</v>
      </c>
      <c r="J7" s="26">
        <f t="shared" ref="J7" si="2">K7-I7</f>
        <v>0</v>
      </c>
      <c r="K7" s="26">
        <f>K8</f>
        <v>4220100</v>
      </c>
      <c r="L7" s="26">
        <f t="shared" ref="L7" si="3">M7-K7</f>
        <v>0</v>
      </c>
      <c r="M7" s="26">
        <f>M8</f>
        <v>4220100</v>
      </c>
      <c r="N7" s="26">
        <f t="shared" ref="N7" si="4">O7-M7</f>
        <v>784212.5</v>
      </c>
      <c r="O7" s="26">
        <f>O8</f>
        <v>5004312.5</v>
      </c>
    </row>
    <row r="8" spans="1:15" x14ac:dyDescent="0.2">
      <c r="A8" s="13" t="s">
        <v>10</v>
      </c>
      <c r="B8" s="14" t="s">
        <v>11</v>
      </c>
      <c r="C8" s="26">
        <f>SUM(C9:C12)</f>
        <v>4220100</v>
      </c>
      <c r="D8" s="26">
        <f t="shared" si="0"/>
        <v>0</v>
      </c>
      <c r="E8" s="26">
        <f>SUM(E9:E12)</f>
        <v>4220100</v>
      </c>
      <c r="F8" s="26">
        <f t="shared" si="0"/>
        <v>0</v>
      </c>
      <c r="G8" s="26">
        <f>SUM(G9:G12)</f>
        <v>4220100</v>
      </c>
      <c r="H8" s="26">
        <f t="shared" ref="H8" si="5">I8-G8</f>
        <v>0</v>
      </c>
      <c r="I8" s="26">
        <f>SUM(I9:I12)</f>
        <v>4220100</v>
      </c>
      <c r="J8" s="26">
        <f t="shared" ref="J8" si="6">K8-I8</f>
        <v>0</v>
      </c>
      <c r="K8" s="26">
        <f>SUM(K9:K12)</f>
        <v>4220100</v>
      </c>
      <c r="L8" s="26">
        <f t="shared" ref="L8" si="7">M8-K8</f>
        <v>0</v>
      </c>
      <c r="M8" s="26">
        <f>SUM(M9:M12)</f>
        <v>4220100</v>
      </c>
      <c r="N8" s="26">
        <f t="shared" ref="N8" si="8">O8-M8</f>
        <v>784212.5</v>
      </c>
      <c r="O8" s="26">
        <f>SUM(O9:O12)</f>
        <v>5004312.5</v>
      </c>
    </row>
    <row r="9" spans="1:15" ht="76.5" x14ac:dyDescent="0.2">
      <c r="A9" s="13" t="s">
        <v>12</v>
      </c>
      <c r="B9" s="14" t="s">
        <v>13</v>
      </c>
      <c r="C9" s="27">
        <v>4220100</v>
      </c>
      <c r="D9" s="26">
        <f t="shared" si="0"/>
        <v>0</v>
      </c>
      <c r="E9" s="27">
        <v>4220100</v>
      </c>
      <c r="F9" s="26">
        <f t="shared" si="0"/>
        <v>0</v>
      </c>
      <c r="G9" s="27">
        <v>4220100</v>
      </c>
      <c r="H9" s="26">
        <f t="shared" ref="H9" si="9">I9-G9</f>
        <v>0</v>
      </c>
      <c r="I9" s="27">
        <v>4220100</v>
      </c>
      <c r="J9" s="26">
        <f t="shared" ref="J9" si="10">K9-I9</f>
        <v>0</v>
      </c>
      <c r="K9" s="27">
        <v>4220100</v>
      </c>
      <c r="L9" s="26">
        <f t="shared" ref="L9" si="11">M9-K9</f>
        <v>0</v>
      </c>
      <c r="M9" s="27">
        <v>4220100</v>
      </c>
      <c r="N9" s="26">
        <f t="shared" ref="N9" si="12">O9-M9</f>
        <v>779900</v>
      </c>
      <c r="O9" s="27">
        <v>5000000</v>
      </c>
    </row>
    <row r="10" spans="1:15" ht="102" hidden="1" x14ac:dyDescent="0.2">
      <c r="A10" s="15" t="s">
        <v>14</v>
      </c>
      <c r="B10" s="14" t="s">
        <v>15</v>
      </c>
      <c r="C10" s="27"/>
      <c r="D10" s="26">
        <f t="shared" si="0"/>
        <v>0</v>
      </c>
      <c r="E10" s="27"/>
      <c r="F10" s="26">
        <f t="shared" si="0"/>
        <v>0</v>
      </c>
      <c r="G10" s="27"/>
      <c r="H10" s="26">
        <f t="shared" ref="H10" si="13">I10-G10</f>
        <v>0</v>
      </c>
      <c r="I10" s="27"/>
      <c r="J10" s="26">
        <f t="shared" ref="J10" si="14">K10-I10</f>
        <v>0</v>
      </c>
      <c r="K10" s="27"/>
      <c r="L10" s="26">
        <f t="shared" ref="L10" si="15">M10-K10</f>
        <v>0</v>
      </c>
      <c r="M10" s="27"/>
      <c r="N10" s="26">
        <f t="shared" ref="N10" si="16">O10-M10</f>
        <v>0</v>
      </c>
      <c r="O10" s="27"/>
    </row>
    <row r="11" spans="1:15" s="16" customFormat="1" ht="38.25" x14ac:dyDescent="0.2">
      <c r="A11" s="13" t="s">
        <v>16</v>
      </c>
      <c r="B11" s="14" t="s">
        <v>17</v>
      </c>
      <c r="C11" s="27">
        <v>0</v>
      </c>
      <c r="D11" s="26">
        <f t="shared" si="0"/>
        <v>0</v>
      </c>
      <c r="E11" s="27">
        <v>0</v>
      </c>
      <c r="F11" s="26">
        <f t="shared" si="0"/>
        <v>0</v>
      </c>
      <c r="G11" s="27">
        <v>0</v>
      </c>
      <c r="H11" s="26">
        <f t="shared" ref="H11" si="17">I11-G11</f>
        <v>0</v>
      </c>
      <c r="I11" s="27">
        <v>0</v>
      </c>
      <c r="J11" s="26">
        <f t="shared" ref="J11" si="18">K11-I11</f>
        <v>0</v>
      </c>
      <c r="K11" s="27">
        <v>0</v>
      </c>
      <c r="L11" s="26">
        <f t="shared" ref="L11" si="19">M11-K11</f>
        <v>0</v>
      </c>
      <c r="M11" s="27">
        <v>0</v>
      </c>
      <c r="N11" s="26">
        <f t="shared" ref="N11" si="20">O11-M11</f>
        <v>4312.5</v>
      </c>
      <c r="O11" s="27">
        <v>4312.5</v>
      </c>
    </row>
    <row r="12" spans="1:15" ht="76.5" hidden="1" x14ac:dyDescent="0.2">
      <c r="A12" s="15" t="s">
        <v>18</v>
      </c>
      <c r="B12" s="14" t="s">
        <v>19</v>
      </c>
      <c r="C12" s="27"/>
      <c r="D12" s="26">
        <f t="shared" si="0"/>
        <v>0</v>
      </c>
      <c r="E12" s="27"/>
      <c r="F12" s="26">
        <f t="shared" si="0"/>
        <v>0</v>
      </c>
      <c r="G12" s="27"/>
      <c r="H12" s="26">
        <f t="shared" ref="H12" si="21">I12-G12</f>
        <v>0</v>
      </c>
      <c r="I12" s="27"/>
      <c r="J12" s="26">
        <f t="shared" ref="J12" si="22">K12-I12</f>
        <v>0</v>
      </c>
      <c r="K12" s="27"/>
      <c r="L12" s="26">
        <f t="shared" ref="L12" si="23">M12-K12</f>
        <v>0</v>
      </c>
      <c r="M12" s="27"/>
      <c r="N12" s="26">
        <f t="shared" ref="N12" si="24">O12-M12</f>
        <v>0</v>
      </c>
      <c r="O12" s="27"/>
    </row>
    <row r="13" spans="1:15" x14ac:dyDescent="0.2">
      <c r="A13" s="13" t="s">
        <v>20</v>
      </c>
      <c r="B13" s="14" t="s">
        <v>21</v>
      </c>
      <c r="C13" s="26">
        <f>C14</f>
        <v>780000</v>
      </c>
      <c r="D13" s="26">
        <f t="shared" si="0"/>
        <v>0</v>
      </c>
      <c r="E13" s="26">
        <f>E14</f>
        <v>780000</v>
      </c>
      <c r="F13" s="26">
        <f t="shared" si="0"/>
        <v>0</v>
      </c>
      <c r="G13" s="26">
        <f>G14</f>
        <v>780000</v>
      </c>
      <c r="H13" s="26">
        <f t="shared" ref="H13" si="25">I13-G13</f>
        <v>0</v>
      </c>
      <c r="I13" s="26">
        <f>I14</f>
        <v>780000</v>
      </c>
      <c r="J13" s="26">
        <f t="shared" ref="J13" si="26">K13-I13</f>
        <v>0</v>
      </c>
      <c r="K13" s="26">
        <f>K14</f>
        <v>780000</v>
      </c>
      <c r="L13" s="26">
        <f t="shared" ref="L13" si="27">M13-K13</f>
        <v>0</v>
      </c>
      <c r="M13" s="26">
        <f>M14</f>
        <v>780000</v>
      </c>
      <c r="N13" s="26">
        <f t="shared" ref="N13" si="28">O13-M13</f>
        <v>320000</v>
      </c>
      <c r="O13" s="26">
        <f>O14</f>
        <v>1100000</v>
      </c>
    </row>
    <row r="14" spans="1:15" ht="25.5" x14ac:dyDescent="0.2">
      <c r="A14" s="13" t="s">
        <v>22</v>
      </c>
      <c r="B14" s="14" t="s">
        <v>23</v>
      </c>
      <c r="C14" s="26">
        <f>C15+C17+C19</f>
        <v>780000</v>
      </c>
      <c r="D14" s="26">
        <f t="shared" si="0"/>
        <v>0</v>
      </c>
      <c r="E14" s="26">
        <f>E15+E17+E19</f>
        <v>780000</v>
      </c>
      <c r="F14" s="26">
        <f t="shared" si="0"/>
        <v>0</v>
      </c>
      <c r="G14" s="26">
        <f>G15+G17+G19</f>
        <v>780000</v>
      </c>
      <c r="H14" s="26">
        <f t="shared" ref="H14" si="29">I14-G14</f>
        <v>0</v>
      </c>
      <c r="I14" s="26">
        <f>I15+I17+I19</f>
        <v>780000</v>
      </c>
      <c r="J14" s="26">
        <f t="shared" ref="J14" si="30">K14-I14</f>
        <v>0</v>
      </c>
      <c r="K14" s="26">
        <f>K15+K17+K19</f>
        <v>780000</v>
      </c>
      <c r="L14" s="26">
        <f t="shared" ref="L14" si="31">M14-K14</f>
        <v>0</v>
      </c>
      <c r="M14" s="26">
        <f>M15+M17+M19</f>
        <v>780000</v>
      </c>
      <c r="N14" s="26">
        <f t="shared" ref="N14" si="32">O14-M14</f>
        <v>320000</v>
      </c>
      <c r="O14" s="26">
        <f>O15+O17+O19</f>
        <v>1100000</v>
      </c>
    </row>
    <row r="15" spans="1:15" ht="25.5" x14ac:dyDescent="0.2">
      <c r="A15" s="13" t="s">
        <v>1</v>
      </c>
      <c r="B15" s="14" t="s">
        <v>24</v>
      </c>
      <c r="C15" s="26">
        <f>C16</f>
        <v>600000</v>
      </c>
      <c r="D15" s="26">
        <f t="shared" si="0"/>
        <v>0</v>
      </c>
      <c r="E15" s="26">
        <f>E16</f>
        <v>600000</v>
      </c>
      <c r="F15" s="26">
        <f t="shared" si="0"/>
        <v>0</v>
      </c>
      <c r="G15" s="26">
        <f>G16</f>
        <v>600000</v>
      </c>
      <c r="H15" s="26">
        <f t="shared" ref="H15" si="33">I15-G15</f>
        <v>0</v>
      </c>
      <c r="I15" s="26">
        <f>I16</f>
        <v>600000</v>
      </c>
      <c r="J15" s="26">
        <f t="shared" ref="J15" si="34">K15-I15</f>
        <v>0</v>
      </c>
      <c r="K15" s="26">
        <f>K16</f>
        <v>600000</v>
      </c>
      <c r="L15" s="26">
        <f t="shared" ref="L15" si="35">M15-K15</f>
        <v>0</v>
      </c>
      <c r="M15" s="26">
        <f>M16</f>
        <v>600000</v>
      </c>
      <c r="N15" s="26">
        <f t="shared" ref="N15" si="36">O15-M15</f>
        <v>150000</v>
      </c>
      <c r="O15" s="26">
        <f>O16</f>
        <v>750000</v>
      </c>
    </row>
    <row r="16" spans="1:15" ht="25.5" x14ac:dyDescent="0.2">
      <c r="A16" s="13" t="s">
        <v>25</v>
      </c>
      <c r="B16" s="14" t="s">
        <v>26</v>
      </c>
      <c r="C16" s="27">
        <v>600000</v>
      </c>
      <c r="D16" s="26">
        <f t="shared" si="0"/>
        <v>0</v>
      </c>
      <c r="E16" s="27">
        <v>600000</v>
      </c>
      <c r="F16" s="26">
        <f t="shared" si="0"/>
        <v>0</v>
      </c>
      <c r="G16" s="27">
        <v>600000</v>
      </c>
      <c r="H16" s="26">
        <f t="shared" ref="H16" si="37">I16-G16</f>
        <v>0</v>
      </c>
      <c r="I16" s="27">
        <v>600000</v>
      </c>
      <c r="J16" s="26">
        <f t="shared" ref="J16" si="38">K16-I16</f>
        <v>0</v>
      </c>
      <c r="K16" s="27">
        <v>600000</v>
      </c>
      <c r="L16" s="26">
        <f t="shared" ref="L16" si="39">M16-K16</f>
        <v>0</v>
      </c>
      <c r="M16" s="27">
        <v>600000</v>
      </c>
      <c r="N16" s="26">
        <f t="shared" ref="N16" si="40">O16-M16</f>
        <v>150000</v>
      </c>
      <c r="O16" s="27">
        <v>750000</v>
      </c>
    </row>
    <row r="17" spans="1:15" ht="38.25" x14ac:dyDescent="0.2">
      <c r="A17" s="13" t="s">
        <v>27</v>
      </c>
      <c r="B17" s="14" t="s">
        <v>28</v>
      </c>
      <c r="C17" s="26">
        <f>C18</f>
        <v>150000</v>
      </c>
      <c r="D17" s="26">
        <f t="shared" si="0"/>
        <v>30000</v>
      </c>
      <c r="E17" s="26">
        <f>E18</f>
        <v>180000</v>
      </c>
      <c r="F17" s="26">
        <f t="shared" si="0"/>
        <v>0</v>
      </c>
      <c r="G17" s="26">
        <f>G18</f>
        <v>180000</v>
      </c>
      <c r="H17" s="26">
        <f t="shared" ref="H17" si="41">I17-G17</f>
        <v>0</v>
      </c>
      <c r="I17" s="26">
        <f>I18</f>
        <v>180000</v>
      </c>
      <c r="J17" s="26">
        <f t="shared" ref="J17" si="42">K17-I17</f>
        <v>0</v>
      </c>
      <c r="K17" s="26">
        <f>K18</f>
        <v>180000</v>
      </c>
      <c r="L17" s="26">
        <f t="shared" ref="L17" si="43">M17-K17</f>
        <v>0</v>
      </c>
      <c r="M17" s="26">
        <f>M18</f>
        <v>180000</v>
      </c>
      <c r="N17" s="26">
        <f t="shared" ref="N17" si="44">O17-M17</f>
        <v>170000</v>
      </c>
      <c r="O17" s="26">
        <f>O18</f>
        <v>350000</v>
      </c>
    </row>
    <row r="18" spans="1:15" ht="63.75" x14ac:dyDescent="0.2">
      <c r="A18" s="13" t="s">
        <v>29</v>
      </c>
      <c r="B18" s="14" t="s">
        <v>30</v>
      </c>
      <c r="C18" s="27">
        <v>150000</v>
      </c>
      <c r="D18" s="26">
        <f t="shared" si="0"/>
        <v>30000</v>
      </c>
      <c r="E18" s="27">
        <v>180000</v>
      </c>
      <c r="F18" s="26">
        <f t="shared" si="0"/>
        <v>0</v>
      </c>
      <c r="G18" s="27">
        <v>180000</v>
      </c>
      <c r="H18" s="26">
        <f t="shared" ref="H18" si="45">I18-G18</f>
        <v>0</v>
      </c>
      <c r="I18" s="27">
        <v>180000</v>
      </c>
      <c r="J18" s="26">
        <f t="shared" ref="J18" si="46">K18-I18</f>
        <v>0</v>
      </c>
      <c r="K18" s="27">
        <v>180000</v>
      </c>
      <c r="L18" s="26">
        <f t="shared" ref="L18" si="47">M18-K18</f>
        <v>0</v>
      </c>
      <c r="M18" s="27">
        <v>180000</v>
      </c>
      <c r="N18" s="26">
        <f t="shared" ref="N18" si="48">O18-M18</f>
        <v>170000</v>
      </c>
      <c r="O18" s="27">
        <v>350000</v>
      </c>
    </row>
    <row r="19" spans="1:15" s="16" customFormat="1" ht="25.5" x14ac:dyDescent="0.2">
      <c r="A19" s="13" t="s">
        <v>31</v>
      </c>
      <c r="B19" s="14" t="s">
        <v>32</v>
      </c>
      <c r="C19" s="27">
        <v>30000</v>
      </c>
      <c r="D19" s="26">
        <f t="shared" si="0"/>
        <v>-30000</v>
      </c>
      <c r="E19" s="27">
        <v>0</v>
      </c>
      <c r="F19" s="26">
        <f t="shared" si="0"/>
        <v>0</v>
      </c>
      <c r="G19" s="27">
        <v>0</v>
      </c>
      <c r="H19" s="26">
        <f t="shared" ref="H19" si="49">I19-G19</f>
        <v>0</v>
      </c>
      <c r="I19" s="27">
        <v>0</v>
      </c>
      <c r="J19" s="26">
        <f t="shared" ref="J19" si="50">K19-I19</f>
        <v>0</v>
      </c>
      <c r="K19" s="27">
        <v>0</v>
      </c>
      <c r="L19" s="26">
        <f t="shared" ref="L19" si="51">M19-K19</f>
        <v>0</v>
      </c>
      <c r="M19" s="27">
        <v>0</v>
      </c>
      <c r="N19" s="26">
        <f t="shared" ref="N19" si="52">O19-M19</f>
        <v>0</v>
      </c>
      <c r="O19" s="27">
        <v>0</v>
      </c>
    </row>
    <row r="20" spans="1:15" x14ac:dyDescent="0.2">
      <c r="A20" s="13" t="s">
        <v>33</v>
      </c>
      <c r="B20" s="14" t="s">
        <v>34</v>
      </c>
      <c r="C20" s="26">
        <f>C21+C23</f>
        <v>152000</v>
      </c>
      <c r="D20" s="26">
        <f t="shared" si="0"/>
        <v>0</v>
      </c>
      <c r="E20" s="26">
        <f>E21+E23</f>
        <v>152000</v>
      </c>
      <c r="F20" s="26">
        <f t="shared" si="0"/>
        <v>0</v>
      </c>
      <c r="G20" s="26">
        <f>G21+G23</f>
        <v>152000</v>
      </c>
      <c r="H20" s="26">
        <f t="shared" ref="H20" si="53">I20-G20</f>
        <v>0</v>
      </c>
      <c r="I20" s="26">
        <f>I21+I23</f>
        <v>152000</v>
      </c>
      <c r="J20" s="26">
        <f t="shared" ref="J20" si="54">K20-I20</f>
        <v>0</v>
      </c>
      <c r="K20" s="26">
        <f>K21+K23</f>
        <v>152000</v>
      </c>
      <c r="L20" s="26">
        <f t="shared" ref="L20" si="55">M20-K20</f>
        <v>0</v>
      </c>
      <c r="M20" s="26">
        <f>M21+M23</f>
        <v>152000</v>
      </c>
      <c r="N20" s="26">
        <f t="shared" ref="N20" si="56">O20-M20</f>
        <v>13000</v>
      </c>
      <c r="O20" s="26">
        <f>O21+O23</f>
        <v>165000</v>
      </c>
    </row>
    <row r="21" spans="1:15" x14ac:dyDescent="0.2">
      <c r="A21" s="13" t="s">
        <v>35</v>
      </c>
      <c r="B21" s="14" t="s">
        <v>36</v>
      </c>
      <c r="C21" s="26">
        <f>C22</f>
        <v>37000</v>
      </c>
      <c r="D21" s="26">
        <f t="shared" si="0"/>
        <v>0</v>
      </c>
      <c r="E21" s="26">
        <f>E22</f>
        <v>37000</v>
      </c>
      <c r="F21" s="26">
        <f t="shared" si="0"/>
        <v>0</v>
      </c>
      <c r="G21" s="26">
        <f>G22</f>
        <v>37000</v>
      </c>
      <c r="H21" s="26">
        <f t="shared" ref="H21" si="57">I21-G21</f>
        <v>0</v>
      </c>
      <c r="I21" s="26">
        <f>I22</f>
        <v>37000</v>
      </c>
      <c r="J21" s="26">
        <f t="shared" ref="J21" si="58">K21-I21</f>
        <v>0</v>
      </c>
      <c r="K21" s="26">
        <f>K22</f>
        <v>37000</v>
      </c>
      <c r="L21" s="26">
        <f t="shared" ref="L21" si="59">M21-K21</f>
        <v>0</v>
      </c>
      <c r="M21" s="26">
        <f>M22</f>
        <v>37000</v>
      </c>
      <c r="N21" s="26">
        <f t="shared" ref="N21" si="60">O21-M21</f>
        <v>13000</v>
      </c>
      <c r="O21" s="26">
        <f>O22</f>
        <v>50000</v>
      </c>
    </row>
    <row r="22" spans="1:15" ht="38.25" x14ac:dyDescent="0.2">
      <c r="A22" s="13" t="s">
        <v>4</v>
      </c>
      <c r="B22" s="14" t="s">
        <v>37</v>
      </c>
      <c r="C22" s="27">
        <v>37000</v>
      </c>
      <c r="D22" s="26">
        <f t="shared" si="0"/>
        <v>0</v>
      </c>
      <c r="E22" s="27">
        <v>37000</v>
      </c>
      <c r="F22" s="26">
        <f t="shared" si="0"/>
        <v>0</v>
      </c>
      <c r="G22" s="27">
        <v>37000</v>
      </c>
      <c r="H22" s="26">
        <f t="shared" ref="H22" si="61">I22-G22</f>
        <v>0</v>
      </c>
      <c r="I22" s="27">
        <v>37000</v>
      </c>
      <c r="J22" s="26">
        <f t="shared" ref="J22" si="62">K22-I22</f>
        <v>0</v>
      </c>
      <c r="K22" s="27">
        <v>37000</v>
      </c>
      <c r="L22" s="26">
        <f t="shared" ref="L22" si="63">M22-K22</f>
        <v>0</v>
      </c>
      <c r="M22" s="27">
        <v>37000</v>
      </c>
      <c r="N22" s="26">
        <f t="shared" ref="N22" si="64">O22-M22</f>
        <v>13000</v>
      </c>
      <c r="O22" s="27">
        <v>50000</v>
      </c>
    </row>
    <row r="23" spans="1:15" x14ac:dyDescent="0.2">
      <c r="A23" s="13" t="s">
        <v>38</v>
      </c>
      <c r="B23" s="14" t="s">
        <v>39</v>
      </c>
      <c r="C23" s="26">
        <f>C24+C26</f>
        <v>115000</v>
      </c>
      <c r="D23" s="26">
        <f t="shared" si="0"/>
        <v>0</v>
      </c>
      <c r="E23" s="26">
        <f>E24+E26</f>
        <v>115000</v>
      </c>
      <c r="F23" s="26">
        <f t="shared" si="0"/>
        <v>0</v>
      </c>
      <c r="G23" s="26">
        <f>G24+G26</f>
        <v>115000</v>
      </c>
      <c r="H23" s="26">
        <f t="shared" ref="H23" si="65">I23-G23</f>
        <v>0</v>
      </c>
      <c r="I23" s="26">
        <f>I24+I26</f>
        <v>115000</v>
      </c>
      <c r="J23" s="26">
        <f t="shared" ref="J23" si="66">K23-I23</f>
        <v>0</v>
      </c>
      <c r="K23" s="26">
        <f>K24+K26</f>
        <v>115000</v>
      </c>
      <c r="L23" s="26">
        <f t="shared" ref="L23" si="67">M23-K23</f>
        <v>0</v>
      </c>
      <c r="M23" s="26">
        <f>M24+M26</f>
        <v>115000</v>
      </c>
      <c r="N23" s="26">
        <f t="shared" ref="N23" si="68">O23-M23</f>
        <v>0</v>
      </c>
      <c r="O23" s="26">
        <f>O24+O26</f>
        <v>115000</v>
      </c>
    </row>
    <row r="24" spans="1:15" x14ac:dyDescent="0.2">
      <c r="A24" s="13" t="s">
        <v>40</v>
      </c>
      <c r="B24" s="14" t="s">
        <v>41</v>
      </c>
      <c r="C24" s="26">
        <f>C25</f>
        <v>65000</v>
      </c>
      <c r="D24" s="26">
        <f t="shared" si="0"/>
        <v>0</v>
      </c>
      <c r="E24" s="26">
        <f>E25</f>
        <v>65000</v>
      </c>
      <c r="F24" s="26">
        <f t="shared" si="0"/>
        <v>0</v>
      </c>
      <c r="G24" s="26">
        <f>G25</f>
        <v>65000</v>
      </c>
      <c r="H24" s="26">
        <f t="shared" ref="H24" si="69">I24-G24</f>
        <v>0</v>
      </c>
      <c r="I24" s="26">
        <f>I25</f>
        <v>65000</v>
      </c>
      <c r="J24" s="26">
        <f t="shared" ref="J24" si="70">K24-I24</f>
        <v>0</v>
      </c>
      <c r="K24" s="26">
        <f>K25</f>
        <v>65000</v>
      </c>
      <c r="L24" s="26">
        <f t="shared" ref="L24" si="71">M24-K24</f>
        <v>0</v>
      </c>
      <c r="M24" s="26">
        <f>M25</f>
        <v>65000</v>
      </c>
      <c r="N24" s="26">
        <f t="shared" ref="N24" si="72">O24-M24</f>
        <v>26000</v>
      </c>
      <c r="O24" s="26">
        <f>O25</f>
        <v>91000</v>
      </c>
    </row>
    <row r="25" spans="1:15" ht="38.25" x14ac:dyDescent="0.2">
      <c r="A25" s="13" t="s">
        <v>42</v>
      </c>
      <c r="B25" s="14" t="s">
        <v>43</v>
      </c>
      <c r="C25" s="27">
        <v>65000</v>
      </c>
      <c r="D25" s="26">
        <f t="shared" si="0"/>
        <v>0</v>
      </c>
      <c r="E25" s="27">
        <v>65000</v>
      </c>
      <c r="F25" s="26">
        <f t="shared" si="0"/>
        <v>0</v>
      </c>
      <c r="G25" s="27">
        <v>65000</v>
      </c>
      <c r="H25" s="26">
        <f t="shared" ref="H25" si="73">I25-G25</f>
        <v>0</v>
      </c>
      <c r="I25" s="27">
        <v>65000</v>
      </c>
      <c r="J25" s="26">
        <f t="shared" ref="J25" si="74">K25-I25</f>
        <v>0</v>
      </c>
      <c r="K25" s="27">
        <v>65000</v>
      </c>
      <c r="L25" s="26">
        <f t="shared" ref="L25" si="75">M25-K25</f>
        <v>0</v>
      </c>
      <c r="M25" s="27">
        <v>65000</v>
      </c>
      <c r="N25" s="26">
        <f t="shared" ref="N25" si="76">O25-M25</f>
        <v>26000</v>
      </c>
      <c r="O25" s="27">
        <v>91000</v>
      </c>
    </row>
    <row r="26" spans="1:15" x14ac:dyDescent="0.2">
      <c r="A26" s="13" t="s">
        <v>44</v>
      </c>
      <c r="B26" s="14" t="s">
        <v>45</v>
      </c>
      <c r="C26" s="26">
        <f>C27</f>
        <v>50000</v>
      </c>
      <c r="D26" s="26">
        <f t="shared" si="0"/>
        <v>0</v>
      </c>
      <c r="E26" s="26">
        <f>E27</f>
        <v>50000</v>
      </c>
      <c r="F26" s="26">
        <f t="shared" si="0"/>
        <v>0</v>
      </c>
      <c r="G26" s="26">
        <f>G27</f>
        <v>50000</v>
      </c>
      <c r="H26" s="26">
        <f t="shared" ref="H26" si="77">I26-G26</f>
        <v>0</v>
      </c>
      <c r="I26" s="26">
        <f>I27</f>
        <v>50000</v>
      </c>
      <c r="J26" s="26">
        <f t="shared" ref="J26" si="78">K26-I26</f>
        <v>0</v>
      </c>
      <c r="K26" s="26">
        <f>K27</f>
        <v>50000</v>
      </c>
      <c r="L26" s="26">
        <f t="shared" ref="L26" si="79">M26-K26</f>
        <v>0</v>
      </c>
      <c r="M26" s="26">
        <f>M27</f>
        <v>50000</v>
      </c>
      <c r="N26" s="26">
        <f t="shared" ref="N26" si="80">O26-M26</f>
        <v>-26000</v>
      </c>
      <c r="O26" s="26">
        <f>O27</f>
        <v>24000</v>
      </c>
    </row>
    <row r="27" spans="1:15" ht="38.25" x14ac:dyDescent="0.2">
      <c r="A27" s="13" t="s">
        <v>46</v>
      </c>
      <c r="B27" s="14" t="s">
        <v>47</v>
      </c>
      <c r="C27" s="27">
        <v>50000</v>
      </c>
      <c r="D27" s="26">
        <f t="shared" si="0"/>
        <v>0</v>
      </c>
      <c r="E27" s="27">
        <v>50000</v>
      </c>
      <c r="F27" s="26">
        <f t="shared" si="0"/>
        <v>0</v>
      </c>
      <c r="G27" s="27">
        <v>50000</v>
      </c>
      <c r="H27" s="26">
        <f t="shared" ref="H27" si="81">I27-G27</f>
        <v>0</v>
      </c>
      <c r="I27" s="27">
        <v>50000</v>
      </c>
      <c r="J27" s="26">
        <f t="shared" ref="J27" si="82">K27-I27</f>
        <v>0</v>
      </c>
      <c r="K27" s="27">
        <v>50000</v>
      </c>
      <c r="L27" s="26">
        <f t="shared" ref="L27" si="83">M27-K27</f>
        <v>0</v>
      </c>
      <c r="M27" s="27">
        <v>50000</v>
      </c>
      <c r="N27" s="26">
        <f t="shared" ref="N27" si="84">O27-M27</f>
        <v>-26000</v>
      </c>
      <c r="O27" s="27">
        <v>24000</v>
      </c>
    </row>
    <row r="28" spans="1:15" s="16" customFormat="1" x14ac:dyDescent="0.2">
      <c r="A28" s="13" t="s">
        <v>48</v>
      </c>
      <c r="B28" s="14" t="s">
        <v>49</v>
      </c>
      <c r="C28" s="26">
        <f>C29</f>
        <v>36000</v>
      </c>
      <c r="D28" s="26">
        <f t="shared" si="0"/>
        <v>0</v>
      </c>
      <c r="E28" s="26">
        <f>E29</f>
        <v>36000</v>
      </c>
      <c r="F28" s="26">
        <f t="shared" si="0"/>
        <v>0</v>
      </c>
      <c r="G28" s="26">
        <f>G29</f>
        <v>36000</v>
      </c>
      <c r="H28" s="26">
        <f t="shared" ref="H28" si="85">I28-G28</f>
        <v>0</v>
      </c>
      <c r="I28" s="26">
        <f>I29</f>
        <v>36000</v>
      </c>
      <c r="J28" s="26">
        <f t="shared" ref="J28" si="86">K28-I28</f>
        <v>0</v>
      </c>
      <c r="K28" s="26">
        <f>K29</f>
        <v>36000</v>
      </c>
      <c r="L28" s="26">
        <f t="shared" ref="L28" si="87">M28-K28</f>
        <v>0</v>
      </c>
      <c r="M28" s="26">
        <f>M29</f>
        <v>36000</v>
      </c>
      <c r="N28" s="26">
        <f t="shared" ref="N28" si="88">O28-M28</f>
        <v>-36000</v>
      </c>
      <c r="O28" s="26">
        <f>O29</f>
        <v>0</v>
      </c>
    </row>
    <row r="29" spans="1:15" s="16" customFormat="1" ht="38.25" x14ac:dyDescent="0.2">
      <c r="A29" s="13" t="s">
        <v>50</v>
      </c>
      <c r="B29" s="14" t="s">
        <v>51</v>
      </c>
      <c r="C29" s="26">
        <f>C30</f>
        <v>36000</v>
      </c>
      <c r="D29" s="26">
        <f t="shared" si="0"/>
        <v>0</v>
      </c>
      <c r="E29" s="26">
        <f>E30</f>
        <v>36000</v>
      </c>
      <c r="F29" s="26">
        <f t="shared" si="0"/>
        <v>0</v>
      </c>
      <c r="G29" s="26">
        <f>G30</f>
        <v>36000</v>
      </c>
      <c r="H29" s="26">
        <f t="shared" ref="H29" si="89">I29-G29</f>
        <v>0</v>
      </c>
      <c r="I29" s="26">
        <f>I30</f>
        <v>36000</v>
      </c>
      <c r="J29" s="26">
        <f t="shared" ref="J29" si="90">K29-I29</f>
        <v>0</v>
      </c>
      <c r="K29" s="26">
        <f>K30</f>
        <v>36000</v>
      </c>
      <c r="L29" s="26">
        <f t="shared" ref="L29" si="91">M29-K29</f>
        <v>0</v>
      </c>
      <c r="M29" s="26">
        <f>M30</f>
        <v>36000</v>
      </c>
      <c r="N29" s="26">
        <f t="shared" ref="N29" si="92">O29-M29</f>
        <v>-36000</v>
      </c>
      <c r="O29" s="26">
        <f>O30</f>
        <v>0</v>
      </c>
    </row>
    <row r="30" spans="1:15" s="16" customFormat="1" ht="51" x14ac:dyDescent="0.2">
      <c r="A30" s="13" t="s">
        <v>52</v>
      </c>
      <c r="B30" s="14" t="s">
        <v>53</v>
      </c>
      <c r="C30" s="27">
        <v>36000</v>
      </c>
      <c r="D30" s="26">
        <f t="shared" si="0"/>
        <v>0</v>
      </c>
      <c r="E30" s="27">
        <v>36000</v>
      </c>
      <c r="F30" s="26">
        <f t="shared" si="0"/>
        <v>0</v>
      </c>
      <c r="G30" s="27">
        <v>36000</v>
      </c>
      <c r="H30" s="26">
        <f t="shared" ref="H30" si="93">I30-G30</f>
        <v>0</v>
      </c>
      <c r="I30" s="27">
        <v>36000</v>
      </c>
      <c r="J30" s="26">
        <f t="shared" ref="J30" si="94">K30-I30</f>
        <v>0</v>
      </c>
      <c r="K30" s="27">
        <v>36000</v>
      </c>
      <c r="L30" s="26">
        <f t="shared" ref="L30" si="95">M30-K30</f>
        <v>0</v>
      </c>
      <c r="M30" s="27">
        <v>36000</v>
      </c>
      <c r="N30" s="26">
        <f t="shared" ref="N30" si="96">O30-M30</f>
        <v>-36000</v>
      </c>
      <c r="O30" s="27">
        <v>0</v>
      </c>
    </row>
    <row r="31" spans="1:15" ht="38.25" x14ac:dyDescent="0.2">
      <c r="A31" s="13" t="s">
        <v>54</v>
      </c>
      <c r="B31" s="14" t="s">
        <v>55</v>
      </c>
      <c r="C31" s="26">
        <f>C32</f>
        <v>7740000</v>
      </c>
      <c r="D31" s="26">
        <f t="shared" si="0"/>
        <v>0</v>
      </c>
      <c r="E31" s="26">
        <f>E32</f>
        <v>7740000</v>
      </c>
      <c r="F31" s="26">
        <f t="shared" si="0"/>
        <v>0</v>
      </c>
      <c r="G31" s="26">
        <f>G32</f>
        <v>7740000</v>
      </c>
      <c r="H31" s="26">
        <f t="shared" ref="H31" si="97">I31-G31</f>
        <v>0</v>
      </c>
      <c r="I31" s="26">
        <f>I32</f>
        <v>7740000</v>
      </c>
      <c r="J31" s="26">
        <f t="shared" ref="J31" si="98">K31-I31</f>
        <v>0</v>
      </c>
      <c r="K31" s="26">
        <f>K32</f>
        <v>7740000</v>
      </c>
      <c r="L31" s="26">
        <f t="shared" ref="L31" si="99">M31-K31</f>
        <v>0</v>
      </c>
      <c r="M31" s="26">
        <f>M32</f>
        <v>7740000</v>
      </c>
      <c r="N31" s="26">
        <f t="shared" ref="N31" si="100">O31-M31</f>
        <v>459000</v>
      </c>
      <c r="O31" s="26">
        <f>O32</f>
        <v>8199000</v>
      </c>
    </row>
    <row r="32" spans="1:15" ht="89.25" x14ac:dyDescent="0.2">
      <c r="A32" s="13" t="s">
        <v>56</v>
      </c>
      <c r="B32" s="14" t="s">
        <v>57</v>
      </c>
      <c r="C32" s="26">
        <f>C33+C35</f>
        <v>7740000</v>
      </c>
      <c r="D32" s="26">
        <f t="shared" si="0"/>
        <v>0</v>
      </c>
      <c r="E32" s="26">
        <f>E33+E35</f>
        <v>7740000</v>
      </c>
      <c r="F32" s="26">
        <f t="shared" si="0"/>
        <v>0</v>
      </c>
      <c r="G32" s="26">
        <f>G33+G35</f>
        <v>7740000</v>
      </c>
      <c r="H32" s="26">
        <f t="shared" ref="H32" si="101">I32-G32</f>
        <v>0</v>
      </c>
      <c r="I32" s="26">
        <f>I33+I35</f>
        <v>7740000</v>
      </c>
      <c r="J32" s="26">
        <f t="shared" ref="J32" si="102">K32-I32</f>
        <v>0</v>
      </c>
      <c r="K32" s="26">
        <f>K33+K35</f>
        <v>7740000</v>
      </c>
      <c r="L32" s="26">
        <f t="shared" ref="L32" si="103">M32-K32</f>
        <v>0</v>
      </c>
      <c r="M32" s="26">
        <f>M33+M35</f>
        <v>7740000</v>
      </c>
      <c r="N32" s="26">
        <f t="shared" ref="N32" si="104">O32-M32</f>
        <v>459000</v>
      </c>
      <c r="O32" s="26">
        <f>O33+O35</f>
        <v>8199000</v>
      </c>
    </row>
    <row r="33" spans="1:15" ht="76.5" x14ac:dyDescent="0.2">
      <c r="A33" s="13" t="s">
        <v>58</v>
      </c>
      <c r="B33" s="14" t="s">
        <v>59</v>
      </c>
      <c r="C33" s="26">
        <f>C34</f>
        <v>440000</v>
      </c>
      <c r="D33" s="26">
        <f t="shared" si="0"/>
        <v>0</v>
      </c>
      <c r="E33" s="26">
        <f>E34</f>
        <v>440000</v>
      </c>
      <c r="F33" s="26">
        <f t="shared" si="0"/>
        <v>0</v>
      </c>
      <c r="G33" s="26">
        <f>G34</f>
        <v>440000</v>
      </c>
      <c r="H33" s="26">
        <f t="shared" ref="H33" si="105">I33-G33</f>
        <v>0</v>
      </c>
      <c r="I33" s="26">
        <f>I34</f>
        <v>440000</v>
      </c>
      <c r="J33" s="26">
        <f t="shared" ref="J33" si="106">K33-I33</f>
        <v>0</v>
      </c>
      <c r="K33" s="26">
        <f>K34</f>
        <v>440000</v>
      </c>
      <c r="L33" s="26">
        <f t="shared" ref="L33" si="107">M33-K33</f>
        <v>0</v>
      </c>
      <c r="M33" s="26">
        <f>M34</f>
        <v>440000</v>
      </c>
      <c r="N33" s="26">
        <f t="shared" ref="N33" si="108">O33-M33</f>
        <v>459000</v>
      </c>
      <c r="O33" s="26">
        <f>O34</f>
        <v>899000</v>
      </c>
    </row>
    <row r="34" spans="1:15" ht="51" x14ac:dyDescent="0.2">
      <c r="A34" s="13" t="s">
        <v>60</v>
      </c>
      <c r="B34" s="14" t="s">
        <v>61</v>
      </c>
      <c r="C34" s="27">
        <v>440000</v>
      </c>
      <c r="D34" s="26">
        <f t="shared" si="0"/>
        <v>0</v>
      </c>
      <c r="E34" s="27">
        <v>440000</v>
      </c>
      <c r="F34" s="26">
        <f t="shared" si="0"/>
        <v>0</v>
      </c>
      <c r="G34" s="27">
        <v>440000</v>
      </c>
      <c r="H34" s="26">
        <f t="shared" ref="H34" si="109">I34-G34</f>
        <v>0</v>
      </c>
      <c r="I34" s="27">
        <v>440000</v>
      </c>
      <c r="J34" s="26">
        <f t="shared" ref="J34" si="110">K34-I34</f>
        <v>0</v>
      </c>
      <c r="K34" s="27">
        <v>440000</v>
      </c>
      <c r="L34" s="26">
        <f t="shared" ref="L34" si="111">M34-K34</f>
        <v>0</v>
      </c>
      <c r="M34" s="27">
        <v>440000</v>
      </c>
      <c r="N34" s="26">
        <f t="shared" ref="N34" si="112">O34-M34</f>
        <v>459000</v>
      </c>
      <c r="O34" s="27">
        <v>899000</v>
      </c>
    </row>
    <row r="35" spans="1:15" ht="38.25" x14ac:dyDescent="0.2">
      <c r="A35" s="13" t="s">
        <v>62</v>
      </c>
      <c r="B35" s="14" t="s">
        <v>63</v>
      </c>
      <c r="C35" s="26">
        <f>C36</f>
        <v>7300000</v>
      </c>
      <c r="D35" s="26">
        <f t="shared" si="0"/>
        <v>0</v>
      </c>
      <c r="E35" s="26">
        <f>E36</f>
        <v>7300000</v>
      </c>
      <c r="F35" s="26">
        <f t="shared" si="0"/>
        <v>0</v>
      </c>
      <c r="G35" s="26">
        <f>G36</f>
        <v>7300000</v>
      </c>
      <c r="H35" s="26">
        <f t="shared" ref="H35" si="113">I35-G35</f>
        <v>0</v>
      </c>
      <c r="I35" s="26">
        <f>I36</f>
        <v>7300000</v>
      </c>
      <c r="J35" s="26">
        <f t="shared" ref="J35" si="114">K35-I35</f>
        <v>0</v>
      </c>
      <c r="K35" s="26">
        <f>K36</f>
        <v>7300000</v>
      </c>
      <c r="L35" s="26">
        <f t="shared" ref="L35" si="115">M35-K35</f>
        <v>0</v>
      </c>
      <c r="M35" s="26">
        <f>M36</f>
        <v>7300000</v>
      </c>
      <c r="N35" s="26">
        <f t="shared" ref="N35" si="116">O35-M35</f>
        <v>0</v>
      </c>
      <c r="O35" s="26">
        <f>O36</f>
        <v>7300000</v>
      </c>
    </row>
    <row r="36" spans="1:15" ht="25.5" x14ac:dyDescent="0.2">
      <c r="A36" s="13" t="s">
        <v>64</v>
      </c>
      <c r="B36" s="14" t="s">
        <v>65</v>
      </c>
      <c r="C36" s="27">
        <v>7300000</v>
      </c>
      <c r="D36" s="26">
        <f t="shared" si="0"/>
        <v>0</v>
      </c>
      <c r="E36" s="27">
        <v>7300000</v>
      </c>
      <c r="F36" s="26">
        <f t="shared" si="0"/>
        <v>0</v>
      </c>
      <c r="G36" s="27">
        <v>7300000</v>
      </c>
      <c r="H36" s="26">
        <f t="shared" ref="H36" si="117">I36-G36</f>
        <v>0</v>
      </c>
      <c r="I36" s="27">
        <v>7300000</v>
      </c>
      <c r="J36" s="26">
        <f t="shared" ref="J36" si="118">K36-I36</f>
        <v>0</v>
      </c>
      <c r="K36" s="27">
        <v>7300000</v>
      </c>
      <c r="L36" s="26">
        <f t="shared" ref="L36" si="119">M36-K36</f>
        <v>0</v>
      </c>
      <c r="M36" s="27">
        <v>7300000</v>
      </c>
      <c r="N36" s="26">
        <f t="shared" ref="N36" si="120">O36-M36</f>
        <v>0</v>
      </c>
      <c r="O36" s="27">
        <v>7300000</v>
      </c>
    </row>
    <row r="37" spans="1:15" ht="63.75" hidden="1" x14ac:dyDescent="0.2">
      <c r="A37" s="17" t="s">
        <v>66</v>
      </c>
      <c r="B37" s="18" t="s">
        <v>67</v>
      </c>
      <c r="C37" s="28"/>
      <c r="D37" s="26">
        <f t="shared" si="0"/>
        <v>0</v>
      </c>
      <c r="E37" s="28"/>
      <c r="F37" s="26">
        <f t="shared" si="0"/>
        <v>0</v>
      </c>
      <c r="G37" s="28"/>
      <c r="H37" s="26">
        <f t="shared" ref="H37" si="121">I37-G37</f>
        <v>0</v>
      </c>
      <c r="I37" s="28"/>
      <c r="J37" s="26">
        <f t="shared" ref="J37" si="122">K37-I37</f>
        <v>0</v>
      </c>
      <c r="K37" s="28"/>
      <c r="L37" s="26">
        <f t="shared" ref="L37" si="123">M37-K37</f>
        <v>0</v>
      </c>
      <c r="M37" s="28"/>
      <c r="N37" s="26">
        <f t="shared" ref="N37" si="124">O37-M37</f>
        <v>0</v>
      </c>
      <c r="O37" s="28"/>
    </row>
    <row r="38" spans="1:15" ht="76.5" hidden="1" x14ac:dyDescent="0.2">
      <c r="A38" s="17" t="s">
        <v>68</v>
      </c>
      <c r="B38" s="18" t="s">
        <v>69</v>
      </c>
      <c r="C38" s="28"/>
      <c r="D38" s="26">
        <f t="shared" si="0"/>
        <v>0</v>
      </c>
      <c r="E38" s="28"/>
      <c r="F38" s="26">
        <f t="shared" si="0"/>
        <v>0</v>
      </c>
      <c r="G38" s="28"/>
      <c r="H38" s="26">
        <f t="shared" ref="H38" si="125">I38-G38</f>
        <v>0</v>
      </c>
      <c r="I38" s="28"/>
      <c r="J38" s="26">
        <f t="shared" ref="J38" si="126">K38-I38</f>
        <v>0</v>
      </c>
      <c r="K38" s="28"/>
      <c r="L38" s="26">
        <f t="shared" ref="L38" si="127">M38-K38</f>
        <v>0</v>
      </c>
      <c r="M38" s="28"/>
      <c r="N38" s="26">
        <f t="shared" ref="N38" si="128">O38-M38</f>
        <v>0</v>
      </c>
      <c r="O38" s="28"/>
    </row>
    <row r="39" spans="1:15" ht="63.75" hidden="1" x14ac:dyDescent="0.2">
      <c r="A39" s="17" t="s">
        <v>70</v>
      </c>
      <c r="B39" s="18" t="s">
        <v>71</v>
      </c>
      <c r="C39" s="28"/>
      <c r="D39" s="26">
        <f t="shared" si="0"/>
        <v>0</v>
      </c>
      <c r="E39" s="28"/>
      <c r="F39" s="26">
        <f t="shared" si="0"/>
        <v>0</v>
      </c>
      <c r="G39" s="28"/>
      <c r="H39" s="26">
        <f t="shared" ref="H39" si="129">I39-G39</f>
        <v>0</v>
      </c>
      <c r="I39" s="28"/>
      <c r="J39" s="26">
        <f t="shared" ref="J39" si="130">K39-I39</f>
        <v>0</v>
      </c>
      <c r="K39" s="28"/>
      <c r="L39" s="26">
        <f t="shared" ref="L39" si="131">M39-K39</f>
        <v>0</v>
      </c>
      <c r="M39" s="28"/>
      <c r="N39" s="26">
        <f t="shared" ref="N39" si="132">O39-M39</f>
        <v>0</v>
      </c>
      <c r="O39" s="28"/>
    </row>
    <row r="40" spans="1:15" s="16" customFormat="1" ht="25.5" x14ac:dyDescent="0.2">
      <c r="A40" s="13" t="s">
        <v>72</v>
      </c>
      <c r="B40" s="14" t="s">
        <v>73</v>
      </c>
      <c r="C40" s="26">
        <f>C46</f>
        <v>0</v>
      </c>
      <c r="D40" s="26">
        <f t="shared" si="0"/>
        <v>0</v>
      </c>
      <c r="E40" s="26">
        <f>E46</f>
        <v>0</v>
      </c>
      <c r="F40" s="26">
        <f t="shared" si="0"/>
        <v>0</v>
      </c>
      <c r="G40" s="26">
        <f>G46</f>
        <v>0</v>
      </c>
      <c r="H40" s="26">
        <f t="shared" ref="H40" si="133">I40-G40</f>
        <v>0</v>
      </c>
      <c r="I40" s="26">
        <f>I46</f>
        <v>0</v>
      </c>
      <c r="J40" s="26">
        <f t="shared" ref="J40" si="134">K40-I40</f>
        <v>0</v>
      </c>
      <c r="K40" s="26">
        <f>K46</f>
        <v>0</v>
      </c>
      <c r="L40" s="26">
        <f t="shared" ref="L40" si="135">M40-K40</f>
        <v>1619857</v>
      </c>
      <c r="M40" s="26">
        <f>M46</f>
        <v>1619857</v>
      </c>
      <c r="N40" s="26">
        <f t="shared" ref="N40" si="136">O40-M40</f>
        <v>1193543</v>
      </c>
      <c r="O40" s="26">
        <f>O46</f>
        <v>2813400</v>
      </c>
    </row>
    <row r="41" spans="1:15" hidden="1" x14ac:dyDescent="0.2">
      <c r="A41" s="15" t="s">
        <v>74</v>
      </c>
      <c r="B41" s="19" t="s">
        <v>75</v>
      </c>
      <c r="C41" s="26"/>
      <c r="D41" s="26">
        <f t="shared" si="0"/>
        <v>0</v>
      </c>
      <c r="E41" s="26"/>
      <c r="F41" s="26">
        <f t="shared" si="0"/>
        <v>0</v>
      </c>
      <c r="G41" s="26"/>
      <c r="H41" s="26">
        <f t="shared" ref="H41" si="137">I41-G41</f>
        <v>0</v>
      </c>
      <c r="I41" s="26"/>
      <c r="J41" s="26">
        <f t="shared" ref="J41" si="138">K41-I41</f>
        <v>0</v>
      </c>
      <c r="K41" s="26"/>
      <c r="L41" s="26">
        <f t="shared" ref="L41" si="139">M41-K41</f>
        <v>0</v>
      </c>
      <c r="M41" s="26"/>
      <c r="N41" s="26">
        <f t="shared" ref="N41" si="140">O41-M41</f>
        <v>0</v>
      </c>
      <c r="O41" s="26"/>
    </row>
    <row r="42" spans="1:15" ht="25.5" hidden="1" x14ac:dyDescent="0.2">
      <c r="A42" s="15" t="s">
        <v>76</v>
      </c>
      <c r="B42" s="19" t="s">
        <v>77</v>
      </c>
      <c r="C42" s="26"/>
      <c r="D42" s="26">
        <f t="shared" si="0"/>
        <v>0</v>
      </c>
      <c r="E42" s="26"/>
      <c r="F42" s="26">
        <f t="shared" si="0"/>
        <v>0</v>
      </c>
      <c r="G42" s="26"/>
      <c r="H42" s="26">
        <f t="shared" ref="H42" si="141">I42-G42</f>
        <v>0</v>
      </c>
      <c r="I42" s="26"/>
      <c r="J42" s="26">
        <f t="shared" ref="J42" si="142">K42-I42</f>
        <v>0</v>
      </c>
      <c r="K42" s="26"/>
      <c r="L42" s="26">
        <f t="shared" ref="L42" si="143">M42-K42</f>
        <v>0</v>
      </c>
      <c r="M42" s="26"/>
      <c r="N42" s="26">
        <f t="shared" ref="N42" si="144">O42-M42</f>
        <v>0</v>
      </c>
      <c r="O42" s="26"/>
    </row>
    <row r="43" spans="1:15" ht="38.25" hidden="1" x14ac:dyDescent="0.2">
      <c r="A43" s="15" t="s">
        <v>78</v>
      </c>
      <c r="B43" s="19" t="s">
        <v>79</v>
      </c>
      <c r="C43" s="26"/>
      <c r="D43" s="26">
        <f t="shared" si="0"/>
        <v>0</v>
      </c>
      <c r="E43" s="26"/>
      <c r="F43" s="26">
        <f t="shared" si="0"/>
        <v>0</v>
      </c>
      <c r="G43" s="26"/>
      <c r="H43" s="26">
        <f t="shared" ref="H43" si="145">I43-G43</f>
        <v>0</v>
      </c>
      <c r="I43" s="26"/>
      <c r="J43" s="26">
        <f t="shared" ref="J43" si="146">K43-I43</f>
        <v>0</v>
      </c>
      <c r="K43" s="26"/>
      <c r="L43" s="26">
        <f t="shared" ref="L43" si="147">M43-K43</f>
        <v>0</v>
      </c>
      <c r="M43" s="26"/>
      <c r="N43" s="26">
        <f t="shared" ref="N43" si="148">O43-M43</f>
        <v>0</v>
      </c>
      <c r="O43" s="26"/>
    </row>
    <row r="44" spans="1:15" ht="25.5" hidden="1" x14ac:dyDescent="0.2">
      <c r="A44" s="15" t="s">
        <v>80</v>
      </c>
      <c r="B44" s="18" t="s">
        <v>81</v>
      </c>
      <c r="C44" s="26"/>
      <c r="D44" s="26">
        <f t="shared" si="0"/>
        <v>0</v>
      </c>
      <c r="E44" s="26"/>
      <c r="F44" s="26">
        <f t="shared" si="0"/>
        <v>0</v>
      </c>
      <c r="G44" s="26"/>
      <c r="H44" s="26">
        <f t="shared" ref="H44" si="149">I44-G44</f>
        <v>0</v>
      </c>
      <c r="I44" s="26"/>
      <c r="J44" s="26">
        <f t="shared" ref="J44" si="150">K44-I44</f>
        <v>0</v>
      </c>
      <c r="K44" s="26"/>
      <c r="L44" s="26">
        <f t="shared" ref="L44" si="151">M44-K44</f>
        <v>0</v>
      </c>
      <c r="M44" s="26"/>
      <c r="N44" s="26">
        <f t="shared" ref="N44" si="152">O44-M44</f>
        <v>0</v>
      </c>
      <c r="O44" s="26"/>
    </row>
    <row r="45" spans="1:15" ht="25.5" hidden="1" x14ac:dyDescent="0.2">
      <c r="A45" s="17" t="s">
        <v>82</v>
      </c>
      <c r="B45" s="18" t="s">
        <v>83</v>
      </c>
      <c r="C45" s="26"/>
      <c r="D45" s="26">
        <f t="shared" si="0"/>
        <v>0</v>
      </c>
      <c r="E45" s="26"/>
      <c r="F45" s="26">
        <f t="shared" si="0"/>
        <v>0</v>
      </c>
      <c r="G45" s="26"/>
      <c r="H45" s="26">
        <f t="shared" ref="H45" si="153">I45-G45</f>
        <v>0</v>
      </c>
      <c r="I45" s="26"/>
      <c r="J45" s="26">
        <f t="shared" ref="J45" si="154">K45-I45</f>
        <v>0</v>
      </c>
      <c r="K45" s="26"/>
      <c r="L45" s="26">
        <f t="shared" ref="L45" si="155">M45-K45</f>
        <v>0</v>
      </c>
      <c r="M45" s="26"/>
      <c r="N45" s="26">
        <f t="shared" ref="N45" si="156">O45-M45</f>
        <v>0</v>
      </c>
      <c r="O45" s="26"/>
    </row>
    <row r="46" spans="1:15" x14ac:dyDescent="0.2">
      <c r="A46" s="20" t="s">
        <v>84</v>
      </c>
      <c r="B46" s="21" t="s">
        <v>85</v>
      </c>
      <c r="C46" s="26">
        <f>C47</f>
        <v>0</v>
      </c>
      <c r="D46" s="26">
        <f t="shared" si="0"/>
        <v>0</v>
      </c>
      <c r="E46" s="26">
        <f>E47</f>
        <v>0</v>
      </c>
      <c r="F46" s="26">
        <f t="shared" si="0"/>
        <v>0</v>
      </c>
      <c r="G46" s="26">
        <f>G47</f>
        <v>0</v>
      </c>
      <c r="H46" s="26">
        <f t="shared" ref="H46" si="157">I46-G46</f>
        <v>0</v>
      </c>
      <c r="I46" s="26">
        <f>I47</f>
        <v>0</v>
      </c>
      <c r="J46" s="26">
        <f t="shared" ref="J46" si="158">K46-I46</f>
        <v>0</v>
      </c>
      <c r="K46" s="26">
        <f>K47</f>
        <v>0</v>
      </c>
      <c r="L46" s="26">
        <f t="shared" ref="L46" si="159">M46-K46</f>
        <v>1619857</v>
      </c>
      <c r="M46" s="26">
        <f>M47</f>
        <v>1619857</v>
      </c>
      <c r="N46" s="26">
        <f t="shared" ref="N46" si="160">O46-M46</f>
        <v>1193543</v>
      </c>
      <c r="O46" s="26">
        <f>O47</f>
        <v>2813400</v>
      </c>
    </row>
    <row r="47" spans="1:15" x14ac:dyDescent="0.2">
      <c r="A47" s="20" t="s">
        <v>86</v>
      </c>
      <c r="B47" s="21" t="s">
        <v>87</v>
      </c>
      <c r="C47" s="26">
        <f>C48</f>
        <v>0</v>
      </c>
      <c r="D47" s="26">
        <f t="shared" si="0"/>
        <v>0</v>
      </c>
      <c r="E47" s="26">
        <f>E48</f>
        <v>0</v>
      </c>
      <c r="F47" s="26">
        <f t="shared" si="0"/>
        <v>0</v>
      </c>
      <c r="G47" s="26">
        <f>G48</f>
        <v>0</v>
      </c>
      <c r="H47" s="26">
        <f t="shared" ref="H47" si="161">I47-G47</f>
        <v>0</v>
      </c>
      <c r="I47" s="26">
        <f>I48</f>
        <v>0</v>
      </c>
      <c r="J47" s="26">
        <f t="shared" ref="J47" si="162">K47-I47</f>
        <v>0</v>
      </c>
      <c r="K47" s="26">
        <f>K48</f>
        <v>0</v>
      </c>
      <c r="L47" s="26">
        <f t="shared" ref="L47" si="163">M47-K47</f>
        <v>1619857</v>
      </c>
      <c r="M47" s="26">
        <f>M48</f>
        <v>1619857</v>
      </c>
      <c r="N47" s="26">
        <f t="shared" ref="N47" si="164">O47-M47</f>
        <v>1193543</v>
      </c>
      <c r="O47" s="26">
        <f>O48</f>
        <v>2813400</v>
      </c>
    </row>
    <row r="48" spans="1:15" ht="25.5" x14ac:dyDescent="0.2">
      <c r="A48" s="20" t="s">
        <v>88</v>
      </c>
      <c r="B48" s="21" t="s">
        <v>89</v>
      </c>
      <c r="C48" s="27">
        <v>0</v>
      </c>
      <c r="D48" s="26">
        <f t="shared" si="0"/>
        <v>0</v>
      </c>
      <c r="E48" s="27">
        <v>0</v>
      </c>
      <c r="F48" s="26">
        <f t="shared" si="0"/>
        <v>0</v>
      </c>
      <c r="G48" s="27">
        <v>0</v>
      </c>
      <c r="H48" s="26">
        <f t="shared" ref="H48" si="165">I48-G48</f>
        <v>0</v>
      </c>
      <c r="I48" s="27">
        <v>0</v>
      </c>
      <c r="J48" s="26">
        <f t="shared" ref="J48" si="166">K48-I48</f>
        <v>0</v>
      </c>
      <c r="K48" s="27">
        <v>0</v>
      </c>
      <c r="L48" s="26">
        <f t="shared" ref="L48" si="167">M48-K48</f>
        <v>1619857</v>
      </c>
      <c r="M48" s="27">
        <v>1619857</v>
      </c>
      <c r="N48" s="26">
        <f t="shared" ref="N48" si="168">O48-M48</f>
        <v>1193543</v>
      </c>
      <c r="O48" s="27">
        <v>2813400</v>
      </c>
    </row>
    <row r="49" spans="1:15" s="16" customFormat="1" ht="25.5" x14ac:dyDescent="0.2">
      <c r="A49" s="13" t="s">
        <v>90</v>
      </c>
      <c r="B49" s="14" t="s">
        <v>91</v>
      </c>
      <c r="C49" s="26">
        <f>C50</f>
        <v>0</v>
      </c>
      <c r="D49" s="26">
        <f t="shared" si="0"/>
        <v>0</v>
      </c>
      <c r="E49" s="26">
        <f>E50</f>
        <v>0</v>
      </c>
      <c r="F49" s="26">
        <f t="shared" si="0"/>
        <v>0</v>
      </c>
      <c r="G49" s="26">
        <f>G50</f>
        <v>0</v>
      </c>
      <c r="H49" s="26">
        <f t="shared" ref="H49" si="169">I49-G49</f>
        <v>4392909</v>
      </c>
      <c r="I49" s="26">
        <f>I50</f>
        <v>4392909</v>
      </c>
      <c r="J49" s="26">
        <f t="shared" ref="J49" si="170">K49-I49</f>
        <v>0</v>
      </c>
      <c r="K49" s="26">
        <f>K50</f>
        <v>4392909</v>
      </c>
      <c r="L49" s="26">
        <f t="shared" ref="L49" si="171">M49-K49</f>
        <v>0</v>
      </c>
      <c r="M49" s="26">
        <f>M50</f>
        <v>4392909</v>
      </c>
      <c r="N49" s="26">
        <f t="shared" ref="N49" si="172">O49-M49</f>
        <v>-2656061.54</v>
      </c>
      <c r="O49" s="26">
        <f>O50</f>
        <v>1736847.46</v>
      </c>
    </row>
    <row r="50" spans="1:15" s="16" customFormat="1" ht="76.5" x14ac:dyDescent="0.2">
      <c r="A50" s="13" t="s">
        <v>92</v>
      </c>
      <c r="B50" s="14" t="s">
        <v>93</v>
      </c>
      <c r="C50" s="26">
        <f>C51</f>
        <v>0</v>
      </c>
      <c r="D50" s="26">
        <f t="shared" si="0"/>
        <v>0</v>
      </c>
      <c r="E50" s="26">
        <f>E51</f>
        <v>0</v>
      </c>
      <c r="F50" s="26">
        <f t="shared" si="0"/>
        <v>0</v>
      </c>
      <c r="G50" s="26">
        <f>G51</f>
        <v>0</v>
      </c>
      <c r="H50" s="26">
        <f t="shared" ref="H50" si="173">I50-G50</f>
        <v>4392909</v>
      </c>
      <c r="I50" s="26">
        <f>I51</f>
        <v>4392909</v>
      </c>
      <c r="J50" s="26">
        <f t="shared" ref="J50" si="174">K50-I50</f>
        <v>0</v>
      </c>
      <c r="K50" s="26">
        <f>K51</f>
        <v>4392909</v>
      </c>
      <c r="L50" s="26">
        <f t="shared" ref="L50" si="175">M50-K50</f>
        <v>0</v>
      </c>
      <c r="M50" s="26">
        <f>M51</f>
        <v>4392909</v>
      </c>
      <c r="N50" s="26">
        <f t="shared" ref="N50" si="176">O50-M50</f>
        <v>-2656061.54</v>
      </c>
      <c r="O50" s="26">
        <f>O51</f>
        <v>1736847.46</v>
      </c>
    </row>
    <row r="51" spans="1:15" s="16" customFormat="1" ht="89.25" x14ac:dyDescent="0.2">
      <c r="A51" s="13" t="s">
        <v>94</v>
      </c>
      <c r="B51" s="14" t="s">
        <v>95</v>
      </c>
      <c r="C51" s="26">
        <f>C52</f>
        <v>0</v>
      </c>
      <c r="D51" s="26">
        <f t="shared" si="0"/>
        <v>0</v>
      </c>
      <c r="E51" s="26">
        <f>E52</f>
        <v>0</v>
      </c>
      <c r="F51" s="26">
        <f t="shared" si="0"/>
        <v>0</v>
      </c>
      <c r="G51" s="26">
        <f>G52</f>
        <v>0</v>
      </c>
      <c r="H51" s="26">
        <f t="shared" ref="H51" si="177">I51-G51</f>
        <v>4392909</v>
      </c>
      <c r="I51" s="26">
        <f>I52</f>
        <v>4392909</v>
      </c>
      <c r="J51" s="26">
        <f t="shared" ref="J51" si="178">K51-I51</f>
        <v>0</v>
      </c>
      <c r="K51" s="26">
        <f>K52</f>
        <v>4392909</v>
      </c>
      <c r="L51" s="26">
        <f t="shared" ref="L51" si="179">M51-K51</f>
        <v>0</v>
      </c>
      <c r="M51" s="26">
        <f>M52</f>
        <v>4392909</v>
      </c>
      <c r="N51" s="26">
        <f t="shared" ref="N51" si="180">O51-M51</f>
        <v>-2656061.54</v>
      </c>
      <c r="O51" s="26">
        <f>O52</f>
        <v>1736847.46</v>
      </c>
    </row>
    <row r="52" spans="1:15" s="16" customFormat="1" ht="76.5" x14ac:dyDescent="0.2">
      <c r="A52" s="13" t="s">
        <v>96</v>
      </c>
      <c r="B52" s="14" t="s">
        <v>97</v>
      </c>
      <c r="C52" s="27">
        <v>0</v>
      </c>
      <c r="D52" s="26">
        <f t="shared" si="0"/>
        <v>0</v>
      </c>
      <c r="E52" s="27">
        <v>0</v>
      </c>
      <c r="F52" s="26">
        <f t="shared" si="0"/>
        <v>0</v>
      </c>
      <c r="G52" s="27">
        <v>0</v>
      </c>
      <c r="H52" s="26">
        <f>I52-G52</f>
        <v>4392909</v>
      </c>
      <c r="I52" s="27">
        <v>4392909</v>
      </c>
      <c r="J52" s="26">
        <f t="shared" ref="J52" si="181">K52-I52</f>
        <v>0</v>
      </c>
      <c r="K52" s="27">
        <v>4392909</v>
      </c>
      <c r="L52" s="26">
        <f t="shared" ref="L52" si="182">M52-K52</f>
        <v>0</v>
      </c>
      <c r="M52" s="27">
        <v>4392909</v>
      </c>
      <c r="N52" s="26">
        <f t="shared" ref="N52" si="183">O52-M52</f>
        <v>-2656061.54</v>
      </c>
      <c r="O52" s="27">
        <v>1736847.46</v>
      </c>
    </row>
    <row r="53" spans="1:15" x14ac:dyDescent="0.2">
      <c r="A53" s="13" t="s">
        <v>98</v>
      </c>
      <c r="B53" s="14" t="s">
        <v>99</v>
      </c>
      <c r="C53" s="26">
        <f>C54</f>
        <v>25679393.25</v>
      </c>
      <c r="D53" s="26">
        <f t="shared" si="0"/>
        <v>200</v>
      </c>
      <c r="E53" s="26">
        <f>E54</f>
        <v>25679593.25</v>
      </c>
      <c r="F53" s="26">
        <f t="shared" si="0"/>
        <v>2645.390000000596</v>
      </c>
      <c r="G53" s="26">
        <f>G54</f>
        <v>25682238.640000001</v>
      </c>
      <c r="H53" s="26">
        <f t="shared" ref="H53" si="184">I53-G53</f>
        <v>0</v>
      </c>
      <c r="I53" s="26">
        <f>I54</f>
        <v>25682238.640000001</v>
      </c>
      <c r="J53" s="26">
        <f t="shared" ref="J53" si="185">K53-I53</f>
        <v>-600000</v>
      </c>
      <c r="K53" s="26">
        <f>K54</f>
        <v>25082238.640000001</v>
      </c>
      <c r="L53" s="26">
        <f t="shared" ref="L53" si="186">M53-K53</f>
        <v>0</v>
      </c>
      <c r="M53" s="26">
        <f>M54</f>
        <v>25082238.640000001</v>
      </c>
      <c r="N53" s="26">
        <f t="shared" ref="N53" si="187">O53-M53</f>
        <v>-5025375</v>
      </c>
      <c r="O53" s="26">
        <f>O54</f>
        <v>20056863.640000001</v>
      </c>
    </row>
    <row r="54" spans="1:15" ht="25.5" x14ac:dyDescent="0.2">
      <c r="A54" s="22" t="s">
        <v>100</v>
      </c>
      <c r="B54" s="23" t="s">
        <v>101</v>
      </c>
      <c r="C54" s="29">
        <f>C55+C58+C61+C66</f>
        <v>25679393.25</v>
      </c>
      <c r="D54" s="26">
        <f t="shared" si="0"/>
        <v>200</v>
      </c>
      <c r="E54" s="29">
        <f>E55+E58+E61+E66</f>
        <v>25679593.25</v>
      </c>
      <c r="F54" s="26">
        <f t="shared" si="0"/>
        <v>2645.390000000596</v>
      </c>
      <c r="G54" s="29">
        <f>G55+G58+G61+G66</f>
        <v>25682238.640000001</v>
      </c>
      <c r="H54" s="26">
        <f t="shared" ref="H54" si="188">I54-G54</f>
        <v>0</v>
      </c>
      <c r="I54" s="29">
        <f>I55+I58+I61+I66</f>
        <v>25682238.640000001</v>
      </c>
      <c r="J54" s="26">
        <f t="shared" ref="J54" si="189">K54-I54</f>
        <v>-600000</v>
      </c>
      <c r="K54" s="29">
        <f>K55+K58+K61+K66</f>
        <v>25082238.640000001</v>
      </c>
      <c r="L54" s="26">
        <f t="shared" ref="L54" si="190">M54-K54</f>
        <v>0</v>
      </c>
      <c r="M54" s="29">
        <f>M55+M58+M61+M66</f>
        <v>25082238.640000001</v>
      </c>
      <c r="N54" s="26">
        <f t="shared" ref="N54" si="191">O54-M54</f>
        <v>-5025375</v>
      </c>
      <c r="O54" s="29">
        <f>O55+O58+O61+O66</f>
        <v>20056863.640000001</v>
      </c>
    </row>
    <row r="55" spans="1:15" ht="25.5" x14ac:dyDescent="0.2">
      <c r="A55" s="22" t="s">
        <v>102</v>
      </c>
      <c r="B55" s="23" t="s">
        <v>103</v>
      </c>
      <c r="C55" s="29">
        <f>C56</f>
        <v>4724000</v>
      </c>
      <c r="D55" s="26">
        <f t="shared" si="0"/>
        <v>200</v>
      </c>
      <c r="E55" s="29">
        <f>E56</f>
        <v>4724200</v>
      </c>
      <c r="F55" s="26">
        <f t="shared" si="0"/>
        <v>0</v>
      </c>
      <c r="G55" s="29">
        <f>G56</f>
        <v>4724200</v>
      </c>
      <c r="H55" s="26">
        <f t="shared" ref="H55" si="192">I55-G55</f>
        <v>0</v>
      </c>
      <c r="I55" s="29">
        <f>I56</f>
        <v>4724200</v>
      </c>
      <c r="J55" s="26">
        <f t="shared" ref="J55" si="193">K55-I55</f>
        <v>0</v>
      </c>
      <c r="K55" s="29">
        <f>K56</f>
        <v>4724200</v>
      </c>
      <c r="L55" s="26">
        <f t="shared" ref="L55" si="194">M55-K55</f>
        <v>0</v>
      </c>
      <c r="M55" s="29">
        <f>M56</f>
        <v>4724200</v>
      </c>
      <c r="N55" s="26">
        <f t="shared" ref="N55" si="195">O55-M55</f>
        <v>0</v>
      </c>
      <c r="O55" s="29">
        <f>O56</f>
        <v>4724200</v>
      </c>
    </row>
    <row r="56" spans="1:15" x14ac:dyDescent="0.2">
      <c r="A56" s="22" t="s">
        <v>104</v>
      </c>
      <c r="B56" s="23" t="s">
        <v>105</v>
      </c>
      <c r="C56" s="29">
        <f>C57</f>
        <v>4724000</v>
      </c>
      <c r="D56" s="26">
        <f t="shared" si="0"/>
        <v>200</v>
      </c>
      <c r="E56" s="29">
        <f>E57</f>
        <v>4724200</v>
      </c>
      <c r="F56" s="26">
        <f t="shared" si="0"/>
        <v>0</v>
      </c>
      <c r="G56" s="29">
        <f>G57</f>
        <v>4724200</v>
      </c>
      <c r="H56" s="26">
        <f t="shared" ref="H56" si="196">I56-G56</f>
        <v>0</v>
      </c>
      <c r="I56" s="29">
        <f>I57</f>
        <v>4724200</v>
      </c>
      <c r="J56" s="26">
        <f t="shared" ref="J56" si="197">K56-I56</f>
        <v>0</v>
      </c>
      <c r="K56" s="29">
        <f>K57</f>
        <v>4724200</v>
      </c>
      <c r="L56" s="26">
        <f t="shared" ref="L56" si="198">M56-K56</f>
        <v>0</v>
      </c>
      <c r="M56" s="29">
        <f>M57</f>
        <v>4724200</v>
      </c>
      <c r="N56" s="26">
        <f t="shared" ref="N56" si="199">O56-M56</f>
        <v>0</v>
      </c>
      <c r="O56" s="29">
        <f>O57</f>
        <v>4724200</v>
      </c>
    </row>
    <row r="57" spans="1:15" ht="25.5" x14ac:dyDescent="0.2">
      <c r="A57" s="22" t="s">
        <v>106</v>
      </c>
      <c r="B57" s="23" t="s">
        <v>107</v>
      </c>
      <c r="C57" s="30">
        <v>4724000</v>
      </c>
      <c r="D57" s="26">
        <f t="shared" si="0"/>
        <v>200</v>
      </c>
      <c r="E57" s="30">
        <v>4724200</v>
      </c>
      <c r="F57" s="26">
        <f t="shared" si="0"/>
        <v>0</v>
      </c>
      <c r="G57" s="30">
        <v>4724200</v>
      </c>
      <c r="H57" s="26">
        <f t="shared" ref="H57" si="200">I57-G57</f>
        <v>0</v>
      </c>
      <c r="I57" s="30">
        <v>4724200</v>
      </c>
      <c r="J57" s="26">
        <f t="shared" ref="J57" si="201">K57-I57</f>
        <v>0</v>
      </c>
      <c r="K57" s="30">
        <v>4724200</v>
      </c>
      <c r="L57" s="26">
        <f t="shared" ref="L57" si="202">M57-K57</f>
        <v>0</v>
      </c>
      <c r="M57" s="30">
        <v>4724200</v>
      </c>
      <c r="N57" s="26">
        <f t="shared" ref="N57" si="203">O57-M57</f>
        <v>0</v>
      </c>
      <c r="O57" s="30">
        <v>4724200</v>
      </c>
    </row>
    <row r="58" spans="1:15" ht="25.5" x14ac:dyDescent="0.2">
      <c r="A58" s="22" t="s">
        <v>108</v>
      </c>
      <c r="B58" s="23" t="s">
        <v>109</v>
      </c>
      <c r="C58" s="29">
        <f>C59</f>
        <v>1433442</v>
      </c>
      <c r="D58" s="26">
        <f t="shared" si="0"/>
        <v>0</v>
      </c>
      <c r="E58" s="29">
        <f>E59</f>
        <v>1433442</v>
      </c>
      <c r="F58" s="26">
        <f t="shared" si="0"/>
        <v>0</v>
      </c>
      <c r="G58" s="29">
        <f>G59</f>
        <v>1433442</v>
      </c>
      <c r="H58" s="26">
        <f t="shared" ref="H58" si="204">I58-G58</f>
        <v>0</v>
      </c>
      <c r="I58" s="29">
        <f>I59</f>
        <v>1433442</v>
      </c>
      <c r="J58" s="26">
        <f t="shared" ref="J58" si="205">K58-I58</f>
        <v>0</v>
      </c>
      <c r="K58" s="29">
        <f>K59</f>
        <v>1433442</v>
      </c>
      <c r="L58" s="26">
        <f t="shared" ref="L58" si="206">M58-K58</f>
        <v>0</v>
      </c>
      <c r="M58" s="29">
        <f>M59</f>
        <v>1433442</v>
      </c>
      <c r="N58" s="26">
        <f t="shared" ref="N58" si="207">O58-M58</f>
        <v>0</v>
      </c>
      <c r="O58" s="29">
        <f>O59</f>
        <v>1433442</v>
      </c>
    </row>
    <row r="59" spans="1:15" x14ac:dyDescent="0.2">
      <c r="A59" s="22" t="s">
        <v>110</v>
      </c>
      <c r="B59" s="23" t="s">
        <v>111</v>
      </c>
      <c r="C59" s="29">
        <f>C60</f>
        <v>1433442</v>
      </c>
      <c r="D59" s="26">
        <f t="shared" si="0"/>
        <v>0</v>
      </c>
      <c r="E59" s="29">
        <f>E60</f>
        <v>1433442</v>
      </c>
      <c r="F59" s="26">
        <f t="shared" si="0"/>
        <v>0</v>
      </c>
      <c r="G59" s="29">
        <f>G60</f>
        <v>1433442</v>
      </c>
      <c r="H59" s="26">
        <f t="shared" ref="H59" si="208">I59-G59</f>
        <v>0</v>
      </c>
      <c r="I59" s="29">
        <f>I60</f>
        <v>1433442</v>
      </c>
      <c r="J59" s="26">
        <f t="shared" ref="J59" si="209">K59-I59</f>
        <v>0</v>
      </c>
      <c r="K59" s="29">
        <f>K60</f>
        <v>1433442</v>
      </c>
      <c r="L59" s="26">
        <f t="shared" ref="L59" si="210">M59-K59</f>
        <v>0</v>
      </c>
      <c r="M59" s="29">
        <f>M60</f>
        <v>1433442</v>
      </c>
      <c r="N59" s="26">
        <f t="shared" ref="N59" si="211">O59-M59</f>
        <v>0</v>
      </c>
      <c r="O59" s="29">
        <f>O60</f>
        <v>1433442</v>
      </c>
    </row>
    <row r="60" spans="1:15" x14ac:dyDescent="0.2">
      <c r="A60" s="22" t="s">
        <v>112</v>
      </c>
      <c r="B60" s="23" t="s">
        <v>113</v>
      </c>
      <c r="C60" s="30">
        <f>13042+1420400</f>
        <v>1433442</v>
      </c>
      <c r="D60" s="26">
        <f t="shared" si="0"/>
        <v>0</v>
      </c>
      <c r="E60" s="30">
        <f>13042+1420400</f>
        <v>1433442</v>
      </c>
      <c r="F60" s="26">
        <f t="shared" si="0"/>
        <v>0</v>
      </c>
      <c r="G60" s="30">
        <f>13042+1420400</f>
        <v>1433442</v>
      </c>
      <c r="H60" s="26">
        <f t="shared" ref="H60" si="212">I60-G60</f>
        <v>0</v>
      </c>
      <c r="I60" s="30">
        <f>13042+1420400</f>
        <v>1433442</v>
      </c>
      <c r="J60" s="26">
        <f t="shared" ref="J60" si="213">K60-I60</f>
        <v>0</v>
      </c>
      <c r="K60" s="30">
        <f>13042+1420400</f>
        <v>1433442</v>
      </c>
      <c r="L60" s="26">
        <f t="shared" ref="L60" si="214">M60-K60</f>
        <v>0</v>
      </c>
      <c r="M60" s="30">
        <f>13042+1420400</f>
        <v>1433442</v>
      </c>
      <c r="N60" s="26">
        <f t="shared" ref="N60" si="215">O60-M60</f>
        <v>0</v>
      </c>
      <c r="O60" s="30">
        <f>13042+1420400</f>
        <v>1433442</v>
      </c>
    </row>
    <row r="61" spans="1:15" ht="25.5" x14ac:dyDescent="0.2">
      <c r="A61" s="24" t="s">
        <v>114</v>
      </c>
      <c r="B61" s="23" t="s">
        <v>115</v>
      </c>
      <c r="C61" s="29">
        <f>C62+C64</f>
        <v>645775</v>
      </c>
      <c r="D61" s="26">
        <f t="shared" si="0"/>
        <v>0</v>
      </c>
      <c r="E61" s="29">
        <f>E62+E64</f>
        <v>645775</v>
      </c>
      <c r="F61" s="26">
        <f t="shared" si="0"/>
        <v>0</v>
      </c>
      <c r="G61" s="29">
        <f>G62+G64</f>
        <v>645775</v>
      </c>
      <c r="H61" s="26">
        <f t="shared" ref="H61" si="216">I61-G61</f>
        <v>0</v>
      </c>
      <c r="I61" s="29">
        <f>I62+I64</f>
        <v>645775</v>
      </c>
      <c r="J61" s="26">
        <f t="shared" ref="J61" si="217">K61-I61</f>
        <v>0</v>
      </c>
      <c r="K61" s="29">
        <f>K62+K64</f>
        <v>645775</v>
      </c>
      <c r="L61" s="26">
        <f t="shared" ref="L61" si="218">M61-K61</f>
        <v>0</v>
      </c>
      <c r="M61" s="29">
        <f>M62+M64</f>
        <v>645775</v>
      </c>
      <c r="N61" s="26">
        <f t="shared" ref="N61" si="219">O61-M61</f>
        <v>162625</v>
      </c>
      <c r="O61" s="29">
        <f>O62+O64</f>
        <v>808400</v>
      </c>
    </row>
    <row r="62" spans="1:15" ht="38.25" x14ac:dyDescent="0.2">
      <c r="A62" s="24" t="s">
        <v>116</v>
      </c>
      <c r="B62" s="23" t="s">
        <v>117</v>
      </c>
      <c r="C62" s="29">
        <f>C63</f>
        <v>292400</v>
      </c>
      <c r="D62" s="26">
        <f t="shared" si="0"/>
        <v>0</v>
      </c>
      <c r="E62" s="29">
        <f>E63</f>
        <v>292400</v>
      </c>
      <c r="F62" s="26">
        <f t="shared" si="0"/>
        <v>0</v>
      </c>
      <c r="G62" s="29">
        <f>G63</f>
        <v>292400</v>
      </c>
      <c r="H62" s="26">
        <f t="shared" ref="H62" si="220">I62-G62</f>
        <v>0</v>
      </c>
      <c r="I62" s="29">
        <f>I63</f>
        <v>292400</v>
      </c>
      <c r="J62" s="26">
        <f t="shared" ref="J62" si="221">K62-I62</f>
        <v>0</v>
      </c>
      <c r="K62" s="29">
        <f>K63</f>
        <v>292400</v>
      </c>
      <c r="L62" s="26">
        <f t="shared" ref="L62" si="222">M62-K62</f>
        <v>0</v>
      </c>
      <c r="M62" s="29">
        <f>M63</f>
        <v>292400</v>
      </c>
      <c r="N62" s="26">
        <f t="shared" ref="N62" si="223">O62-M62</f>
        <v>0</v>
      </c>
      <c r="O62" s="29">
        <f>O63</f>
        <v>292400</v>
      </c>
    </row>
    <row r="63" spans="1:15" ht="38.25" x14ac:dyDescent="0.2">
      <c r="A63" s="24" t="s">
        <v>118</v>
      </c>
      <c r="B63" s="23" t="s">
        <v>119</v>
      </c>
      <c r="C63" s="31">
        <v>292400</v>
      </c>
      <c r="D63" s="26">
        <f t="shared" si="0"/>
        <v>0</v>
      </c>
      <c r="E63" s="31">
        <v>292400</v>
      </c>
      <c r="F63" s="26">
        <f t="shared" si="0"/>
        <v>0</v>
      </c>
      <c r="G63" s="31">
        <v>292400</v>
      </c>
      <c r="H63" s="26">
        <f t="shared" ref="H63" si="224">I63-G63</f>
        <v>0</v>
      </c>
      <c r="I63" s="31">
        <v>292400</v>
      </c>
      <c r="J63" s="26">
        <f t="shared" ref="J63" si="225">K63-I63</f>
        <v>0</v>
      </c>
      <c r="K63" s="31">
        <v>292400</v>
      </c>
      <c r="L63" s="26">
        <f t="shared" ref="L63" si="226">M63-K63</f>
        <v>0</v>
      </c>
      <c r="M63" s="31">
        <v>292400</v>
      </c>
      <c r="N63" s="26">
        <f t="shared" ref="N63" si="227">O63-M63</f>
        <v>0</v>
      </c>
      <c r="O63" s="31">
        <v>292400</v>
      </c>
    </row>
    <row r="64" spans="1:15" x14ac:dyDescent="0.2">
      <c r="A64" s="24" t="s">
        <v>120</v>
      </c>
      <c r="B64" s="23" t="s">
        <v>121</v>
      </c>
      <c r="C64" s="29">
        <f>C65</f>
        <v>353375</v>
      </c>
      <c r="D64" s="26">
        <f t="shared" si="0"/>
        <v>0</v>
      </c>
      <c r="E64" s="29">
        <f>E65</f>
        <v>353375</v>
      </c>
      <c r="F64" s="26">
        <f t="shared" si="0"/>
        <v>0</v>
      </c>
      <c r="G64" s="29">
        <f>G65</f>
        <v>353375</v>
      </c>
      <c r="H64" s="26">
        <f t="shared" ref="H64" si="228">I64-G64</f>
        <v>0</v>
      </c>
      <c r="I64" s="29">
        <f>I65</f>
        <v>353375</v>
      </c>
      <c r="J64" s="26">
        <f t="shared" ref="J64" si="229">K64-I64</f>
        <v>0</v>
      </c>
      <c r="K64" s="29">
        <f>K65</f>
        <v>353375</v>
      </c>
      <c r="L64" s="26">
        <f t="shared" ref="L64" si="230">M64-K64</f>
        <v>0</v>
      </c>
      <c r="M64" s="29">
        <f>M65</f>
        <v>353375</v>
      </c>
      <c r="N64" s="26">
        <f t="shared" ref="N64" si="231">O64-M64</f>
        <v>162625</v>
      </c>
      <c r="O64" s="29">
        <f>O65</f>
        <v>516000</v>
      </c>
    </row>
    <row r="65" spans="1:15" x14ac:dyDescent="0.2">
      <c r="A65" s="24" t="s">
        <v>122</v>
      </c>
      <c r="B65" s="23" t="s">
        <v>123</v>
      </c>
      <c r="C65" s="30">
        <v>353375</v>
      </c>
      <c r="D65" s="26">
        <f t="shared" si="0"/>
        <v>0</v>
      </c>
      <c r="E65" s="30">
        <v>353375</v>
      </c>
      <c r="F65" s="26">
        <f t="shared" si="0"/>
        <v>0</v>
      </c>
      <c r="G65" s="30">
        <v>353375</v>
      </c>
      <c r="H65" s="26">
        <f t="shared" ref="H65" si="232">I65-G65</f>
        <v>0</v>
      </c>
      <c r="I65" s="30">
        <v>353375</v>
      </c>
      <c r="J65" s="26">
        <f t="shared" ref="J65" si="233">K65-I65</f>
        <v>0</v>
      </c>
      <c r="K65" s="30">
        <v>353375</v>
      </c>
      <c r="L65" s="26">
        <f t="shared" ref="L65" si="234">M65-K65</f>
        <v>0</v>
      </c>
      <c r="M65" s="30">
        <v>353375</v>
      </c>
      <c r="N65" s="26">
        <f t="shared" ref="N65" si="235">O65-M65</f>
        <v>162625</v>
      </c>
      <c r="O65" s="30">
        <v>516000</v>
      </c>
    </row>
    <row r="66" spans="1:15" x14ac:dyDescent="0.2">
      <c r="A66" s="24" t="s">
        <v>124</v>
      </c>
      <c r="B66" s="23" t="s">
        <v>125</v>
      </c>
      <c r="C66" s="29">
        <f>C67+C69</f>
        <v>18876176.25</v>
      </c>
      <c r="D66" s="26">
        <f t="shared" si="0"/>
        <v>0</v>
      </c>
      <c r="E66" s="29">
        <f>E67+E69</f>
        <v>18876176.25</v>
      </c>
      <c r="F66" s="26">
        <f t="shared" si="0"/>
        <v>2645.390000000596</v>
      </c>
      <c r="G66" s="29">
        <f>G67+G69</f>
        <v>18878821.640000001</v>
      </c>
      <c r="H66" s="26">
        <f t="shared" ref="H66" si="236">I66-G66</f>
        <v>0</v>
      </c>
      <c r="I66" s="29">
        <f>I67+I69</f>
        <v>18878821.640000001</v>
      </c>
      <c r="J66" s="26">
        <f t="shared" ref="J66" si="237">K66-I66</f>
        <v>-600000</v>
      </c>
      <c r="K66" s="29">
        <f>K67+K69</f>
        <v>18278821.640000001</v>
      </c>
      <c r="L66" s="26">
        <f t="shared" ref="L66" si="238">M66-K66</f>
        <v>0</v>
      </c>
      <c r="M66" s="29">
        <f>M67+M69</f>
        <v>18278821.640000001</v>
      </c>
      <c r="N66" s="26">
        <f t="shared" ref="N66" si="239">O66-M66</f>
        <v>-5188000</v>
      </c>
      <c r="O66" s="29">
        <f>O67+O69</f>
        <v>13090821.640000001</v>
      </c>
    </row>
    <row r="67" spans="1:15" ht="63.75" x14ac:dyDescent="0.2">
      <c r="A67" s="25" t="s">
        <v>126</v>
      </c>
      <c r="B67" s="23" t="s">
        <v>127</v>
      </c>
      <c r="C67" s="29">
        <f>C68</f>
        <v>18856400</v>
      </c>
      <c r="D67" s="26">
        <f t="shared" si="0"/>
        <v>0</v>
      </c>
      <c r="E67" s="29">
        <f>E68</f>
        <v>18856400</v>
      </c>
      <c r="F67" s="26">
        <f t="shared" si="0"/>
        <v>2645.390000000596</v>
      </c>
      <c r="G67" s="29">
        <f>G68</f>
        <v>18859045.390000001</v>
      </c>
      <c r="H67" s="26">
        <f t="shared" ref="H67" si="240">I67-G67</f>
        <v>0</v>
      </c>
      <c r="I67" s="29">
        <f>I68</f>
        <v>18859045.390000001</v>
      </c>
      <c r="J67" s="26">
        <f t="shared" ref="J67" si="241">K67-I67</f>
        <v>-600000</v>
      </c>
      <c r="K67" s="29">
        <f>K68</f>
        <v>18259045.390000001</v>
      </c>
      <c r="L67" s="26">
        <f t="shared" ref="L67" si="242">M67-K67</f>
        <v>0</v>
      </c>
      <c r="M67" s="29">
        <f>M68</f>
        <v>18259045.390000001</v>
      </c>
      <c r="N67" s="26">
        <f t="shared" ref="N67" si="243">O67-M67</f>
        <v>-5188000</v>
      </c>
      <c r="O67" s="29">
        <f>O68</f>
        <v>13071045.390000001</v>
      </c>
    </row>
    <row r="68" spans="1:15" ht="51" x14ac:dyDescent="0.2">
      <c r="A68" s="24" t="s">
        <v>128</v>
      </c>
      <c r="B68" s="23" t="s">
        <v>129</v>
      </c>
      <c r="C68" s="30">
        <v>18856400</v>
      </c>
      <c r="D68" s="26">
        <f t="shared" si="0"/>
        <v>0</v>
      </c>
      <c r="E68" s="30">
        <v>18856400</v>
      </c>
      <c r="F68" s="26">
        <f t="shared" si="0"/>
        <v>2645.390000000596</v>
      </c>
      <c r="G68" s="30">
        <f>18856400+2645.39</f>
        <v>18859045.390000001</v>
      </c>
      <c r="H68" s="26">
        <f t="shared" ref="H68" si="244">I68-G68</f>
        <v>0</v>
      </c>
      <c r="I68" s="30">
        <f>18856400+2645.39</f>
        <v>18859045.390000001</v>
      </c>
      <c r="J68" s="26">
        <f t="shared" ref="J68" si="245">K68-I68</f>
        <v>-600000</v>
      </c>
      <c r="K68" s="30">
        <f>18856400+2645.39-600000</f>
        <v>18259045.390000001</v>
      </c>
      <c r="L68" s="26">
        <f t="shared" ref="L68" si="246">M68-K68</f>
        <v>0</v>
      </c>
      <c r="M68" s="30">
        <f>18856400+2645.39-600000</f>
        <v>18259045.390000001</v>
      </c>
      <c r="N68" s="26">
        <f t="shared" ref="N68" si="247">O68-M68</f>
        <v>-5188000</v>
      </c>
      <c r="O68" s="30">
        <v>13071045.390000001</v>
      </c>
    </row>
    <row r="69" spans="1:15" ht="25.5" x14ac:dyDescent="0.2">
      <c r="A69" s="24" t="s">
        <v>130</v>
      </c>
      <c r="B69" s="23" t="s">
        <v>131</v>
      </c>
      <c r="C69" s="29">
        <f>C70</f>
        <v>19776.25</v>
      </c>
      <c r="D69" s="26">
        <f t="shared" si="0"/>
        <v>0</v>
      </c>
      <c r="E69" s="29">
        <f>E70</f>
        <v>19776.25</v>
      </c>
      <c r="F69" s="26">
        <f t="shared" si="0"/>
        <v>0</v>
      </c>
      <c r="G69" s="29">
        <f>G70</f>
        <v>19776.25</v>
      </c>
      <c r="H69" s="26">
        <f t="shared" ref="H69" si="248">I69-G69</f>
        <v>0</v>
      </c>
      <c r="I69" s="29">
        <f>I70</f>
        <v>19776.25</v>
      </c>
      <c r="J69" s="26">
        <f t="shared" ref="J69" si="249">K69-I69</f>
        <v>0</v>
      </c>
      <c r="K69" s="29">
        <f>K70</f>
        <v>19776.25</v>
      </c>
      <c r="L69" s="26">
        <f t="shared" ref="L69" si="250">M69-K69</f>
        <v>0</v>
      </c>
      <c r="M69" s="29">
        <f>M70</f>
        <v>19776.25</v>
      </c>
      <c r="N69" s="26">
        <f t="shared" ref="N69" si="251">O69-M69</f>
        <v>0</v>
      </c>
      <c r="O69" s="29">
        <f>O70</f>
        <v>19776.25</v>
      </c>
    </row>
    <row r="70" spans="1:15" ht="25.5" x14ac:dyDescent="0.2">
      <c r="A70" s="24" t="s">
        <v>132</v>
      </c>
      <c r="B70" s="23" t="s">
        <v>133</v>
      </c>
      <c r="C70" s="31">
        <v>19776.25</v>
      </c>
      <c r="D70" s="26">
        <f t="shared" si="0"/>
        <v>0</v>
      </c>
      <c r="E70" s="31">
        <v>19776.25</v>
      </c>
      <c r="F70" s="26">
        <f t="shared" si="0"/>
        <v>0</v>
      </c>
      <c r="G70" s="31">
        <v>19776.25</v>
      </c>
      <c r="H70" s="26">
        <f t="shared" ref="H70" si="252">I70-G70</f>
        <v>0</v>
      </c>
      <c r="I70" s="31">
        <v>19776.25</v>
      </c>
      <c r="J70" s="26">
        <f t="shared" ref="J70" si="253">K70-I70</f>
        <v>0</v>
      </c>
      <c r="K70" s="31">
        <v>19776.25</v>
      </c>
      <c r="L70" s="26">
        <f t="shared" ref="L70" si="254">M70-K70</f>
        <v>0</v>
      </c>
      <c r="M70" s="31">
        <v>19776.25</v>
      </c>
      <c r="N70" s="26">
        <f t="shared" ref="N70" si="255">O70-M70</f>
        <v>0</v>
      </c>
      <c r="O70" s="31">
        <v>19776.25</v>
      </c>
    </row>
    <row r="71" spans="1:15" x14ac:dyDescent="0.2">
      <c r="A71" s="32" t="s">
        <v>134</v>
      </c>
      <c r="B71" s="32"/>
      <c r="C71" s="29">
        <f>C6+C53</f>
        <v>38607493.25</v>
      </c>
      <c r="D71" s="26">
        <f>E71-C71</f>
        <v>200</v>
      </c>
      <c r="E71" s="29">
        <f>E6+E53</f>
        <v>38607693.25</v>
      </c>
      <c r="F71" s="26">
        <f>G71-E71</f>
        <v>2645.390000000596</v>
      </c>
      <c r="G71" s="29">
        <f>G6+G53</f>
        <v>38610338.640000001</v>
      </c>
      <c r="H71" s="26">
        <f>I71-G71</f>
        <v>4392909</v>
      </c>
      <c r="I71" s="29">
        <f>I6+I53</f>
        <v>43003247.640000001</v>
      </c>
      <c r="J71" s="26">
        <f>K71-I71</f>
        <v>-600000</v>
      </c>
      <c r="K71" s="29">
        <f>K6+K53</f>
        <v>42403247.640000001</v>
      </c>
      <c r="L71" s="26">
        <f>M71-K71</f>
        <v>1619857</v>
      </c>
      <c r="M71" s="29">
        <f>M6+M53</f>
        <v>44023104.640000001</v>
      </c>
      <c r="N71" s="26">
        <f>O71-M71</f>
        <v>-4947681.0399999991</v>
      </c>
      <c r="O71" s="29">
        <f>O6+O53</f>
        <v>39075423.600000001</v>
      </c>
    </row>
  </sheetData>
  <mergeCells count="4">
    <mergeCell ref="A71:B71"/>
    <mergeCell ref="A3:C3"/>
    <mergeCell ref="A1:O1"/>
    <mergeCell ref="A2:O2"/>
  </mergeCells>
  <phoneticPr fontId="0" type="noConversion"/>
  <pageMargins left="0.59055118110236227" right="0.39370078740157483" top="0.39370078740157483" bottom="0.39370078740157483" header="0.51181102362204722" footer="0.51181102362204722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2018-06-18T13:42:57Z</cp:lastPrinted>
  <dcterms:created xsi:type="dcterms:W3CDTF">1996-10-08T23:32:33Z</dcterms:created>
  <dcterms:modified xsi:type="dcterms:W3CDTF">2018-06-18T13:59:55Z</dcterms:modified>
</cp:coreProperties>
</file>